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ompartilhada\Licitações 2021\Certames\Tomada de Preços\TP 07-2021 - Iluminação Publica Jose Gentina\Re_ Iluminação pública\"/>
    </mc:Choice>
  </mc:AlternateContent>
  <bookViews>
    <workbookView xWindow="0" yWindow="0" windowWidth="20400" windowHeight="7755" tabRatio="500"/>
  </bookViews>
  <sheets>
    <sheet name="PLANILHA ORÇAMENTÁRIA" sheetId="2" r:id="rId1"/>
  </sheets>
  <definedNames>
    <definedName name="__xlnm_Print_Area" localSheetId="0">'PLANILHA ORÇAMENTÁRIA'!$A$10:$J$15</definedName>
    <definedName name="__xlnm_Print_Area_0" localSheetId="0">'PLANILHA ORÇAMENTÁRIA'!$A$10:$J$15</definedName>
    <definedName name="__xlnm_Print_Area_0_0" localSheetId="0">'PLANILHA ORÇAMENTÁRIA'!$A$10:$J$15</definedName>
    <definedName name="__xlnm_Print_Area_0_0_0" localSheetId="0">'PLANILHA ORÇAMENTÁRIA'!$A$10:$J$15</definedName>
    <definedName name="__xlnm_Print_Area_0_0_0_0" localSheetId="0">'PLANILHA ORÇAMENTÁRIA'!$A$10:$J$15</definedName>
    <definedName name="__xlnm_Print_Area_0_0_0_0_0" localSheetId="0">'PLANILHA ORÇAMENTÁRIA'!$A$10:$J$15</definedName>
    <definedName name="__xlnm_Print_Area_0_0_0_0_0_0" localSheetId="0">'PLANILHA ORÇAMENTÁRIA'!$A$10:$J$15</definedName>
    <definedName name="__xlnm_Print_Area_0_0_0_0_0_0_0" localSheetId="0">'PLANILHA ORÇAMENTÁRIA'!$A$10:$J$15</definedName>
    <definedName name="__xlnm_Print_Area_0_0_0_0_0_0_0_0" localSheetId="0">'PLANILHA ORÇAMENTÁRIA'!$A$10:$J$15</definedName>
    <definedName name="__xlnm_Print_Area_0_0_0_0_0_0_0_0_0" localSheetId="0">'PLANILHA ORÇAMENTÁRIA'!$A$10:$J$15</definedName>
    <definedName name="__xlnm_Print_Area_0_0_0_0_0_0_0_0_0_0" localSheetId="0">'PLANILHA ORÇAMENTÁRIA'!$A$10:$J$15</definedName>
    <definedName name="__xlnm_Print_Area_0_0_0_0_0_0_0_0_0_0_0" localSheetId="0">'PLANILHA ORÇAMENTÁRIA'!$A$10:$J$15</definedName>
    <definedName name="__xlnm_Print_Area_0_0_0_0_0_0_0_0_0_0_0_0" localSheetId="0">'PLANILHA ORÇAMENTÁRIA'!$A$10:$J$15</definedName>
    <definedName name="__xlnm_Print_Area_0_0_0_0_0_0_0_0_0_0_0_0_0" localSheetId="0">'PLANILHA ORÇAMENTÁRIA'!$A$10:$J$15</definedName>
    <definedName name="__xlnm_Print_Area_0_0_0_0_0_0_0_0_0_0_0_0_0_0" localSheetId="0">'PLANILHA ORÇAMENTÁRIA'!$A$10:$J$15</definedName>
    <definedName name="__xlnm_Print_Area_0_0_0_0_0_0_0_0_0_0_0_0_0_0_0" localSheetId="0">'PLANILHA ORÇAMENTÁRIA'!$A$10:$J$15</definedName>
    <definedName name="__xlnm_Print_Area_0_0_0_0_0_0_0_0_0_0_0_0_0_0_0_0" localSheetId="0">'PLANILHA ORÇAMENTÁRIA'!$A$10:$J$15</definedName>
    <definedName name="__xlnm_Print_Area_0_0_0_0_0_0_0_0_0_0_0_0_0_0_0_0_0" localSheetId="0">NA()</definedName>
    <definedName name="__xlnm_Print_Area_0_0_0_0_0_0_0_0_0_0_0_0_0_0_0_0_0_0" localSheetId="0">NA()</definedName>
    <definedName name="__xlnm_Print_Area_0_0_0_0_0_0_0_0_0_0_0_0_0_0_0_0_0_0_0" localSheetId="0">NA()</definedName>
    <definedName name="__xlnm_Print_Area_0_0_0_0_0_0_0_0_0_0_0_0_0_0_0_0_0_0_0_0" localSheetId="0">NA()</definedName>
    <definedName name="__xlnm_Print_Area_0_0_0_0_0_0_0_0_0_0_0_0_0_0_0_0_0_0_0_0_0" localSheetId="0">NA()</definedName>
    <definedName name="__xlnm_Print_Area_0_0_0_0_0_0_0_0_0_0_0_0_0_0_0_0_0_0_0_0_0_0" localSheetId="0">NA()</definedName>
    <definedName name="__xlnm_Print_Area_0_0_0_0_0_0_0_0_0_0_0_0_0_0_0_0_0_0_0_0_0_0_0" localSheetId="0">NA()</definedName>
    <definedName name="__xlnm_Print_Area_0_0_0_0_0_0_0_0_0_0_0_0_0_0_0_0_0_0_0_0_0_0_0_0" localSheetId="0">NA()</definedName>
    <definedName name="__xlnm_Print_Area_0_0_0_0_0_0_0_0_0_0_0_0_0_0_0_0_0_0_0_0_0_0_0_0_0" localSheetId="0">NA()</definedName>
    <definedName name="__xlnm_Print_Area_0_0_0_0_0_0_0_0_0_0_0_0_0_0_0_0_0_0_0_0_0_0_0_0_0_0" localSheetId="0">NA()</definedName>
    <definedName name="__xlnm_Print_Titles" localSheetId="0">'PLANILHA ORÇAMENTÁRIA'!$10:$12</definedName>
    <definedName name="__xlnm_Print_Titles_0" localSheetId="0">'PLANILHA ORÇAMENTÁRIA'!$10:$12</definedName>
    <definedName name="__xlnm_Print_Titles_0_0" localSheetId="0">'PLANILHA ORÇAMENTÁRIA'!$A$10:$IT$12</definedName>
    <definedName name="__xlnm_Print_Titles_0_0_0" localSheetId="0">'PLANILHA ORÇAMENTÁRIA'!$A$10:$IT$12</definedName>
    <definedName name="__xlnm_Print_Titles_0_0_0_0" localSheetId="0">'PLANILHA ORÇAMENTÁRIA'!$A$10:$IT$12</definedName>
    <definedName name="__xlnm_Print_Titles_0_0_0_0_0" localSheetId="0">'PLANILHA ORÇAMENTÁRIA'!$A$10:$IT$12</definedName>
    <definedName name="__xlnm_Print_Titles_0_0_0_0_0_0" localSheetId="0">'PLANILHA ORÇAMENTÁRIA'!$A$10:$IT$12</definedName>
    <definedName name="__xlnm_Print_Titles_0_0_0_0_0_0_0" localSheetId="0">'PLANILHA ORÇAMENTÁRIA'!$A$10:$IT$12</definedName>
    <definedName name="__xlnm_Print_Titles_0_0_0_0_0_0_0_0" localSheetId="0">'PLANILHA ORÇAMENTÁRIA'!$A$10:$IT$12</definedName>
    <definedName name="__xlnm_Print_Titles_0_0_0_0_0_0_0_0_0" localSheetId="0">'PLANILHA ORÇAMENTÁRIA'!$A$10:$IT$12</definedName>
    <definedName name="__xlnm_Print_Titles_0_0_0_0_0_0_0_0_0_0" localSheetId="0">'PLANILHA ORÇAMENTÁRIA'!$A$10:$IT$12</definedName>
    <definedName name="__xlnm_Print_Titles_0_0_0_0_0_0_0_0_0_0_0" localSheetId="0">'PLANILHA ORÇAMENTÁRIA'!$A$10:$IT$12</definedName>
    <definedName name="__xlnm_Print_Titles_0_0_0_0_0_0_0_0_0_0_0_0" localSheetId="0">'PLANILHA ORÇAMENTÁRIA'!$A$10:$IT$12</definedName>
    <definedName name="__xlnm_Print_Titles_0_0_0_0_0_0_0_0_0_0_0_0_0" localSheetId="0">'PLANILHA ORÇAMENTÁRIA'!$A$10:$IT$12</definedName>
    <definedName name="__xlnm_Print_Titles_0_0_0_0_0_0_0_0_0_0_0_0_0_0" localSheetId="0">'PLANILHA ORÇAMENTÁRIA'!$A$10:$IT$12</definedName>
    <definedName name="__xlnm_Print_Titles_0_0_0_0_0_0_0_0_0_0_0_0_0_0_0" localSheetId="0">'PLANILHA ORÇAMENTÁRIA'!$A$10:$IT$12</definedName>
    <definedName name="__xlnm_Print_Titles_0_0_0_0_0_0_0_0_0_0_0_0_0_0_0_0" localSheetId="0">'PLANILHA ORÇAMENTÁRIA'!$A$10:$IT$12</definedName>
    <definedName name="__xlnm_Print_Titles_0_0_0_0_0_0_0_0_0_0_0_0_0_0_0_0_0" localSheetId="0">NA()</definedName>
    <definedName name="__xlnm_Print_Titles_0_0_0_0_0_0_0_0_0_0_0_0_0_0_0_0_0_0" localSheetId="0">NA()</definedName>
    <definedName name="__xlnm_Print_Titles_0_0_0_0_0_0_0_0_0_0_0_0_0_0_0_0_0_0_0" localSheetId="0">NA()</definedName>
    <definedName name="__xlnm_Print_Titles_0_0_0_0_0_0_0_0_0_0_0_0_0_0_0_0_0_0_0_0" localSheetId="0">NA()</definedName>
    <definedName name="__xlnm_Print_Titles_0_0_0_0_0_0_0_0_0_0_0_0_0_0_0_0_0_0_0_0_0" localSheetId="0">NA()</definedName>
    <definedName name="__xlnm_Print_Titles_0_0_0_0_0_0_0_0_0_0_0_0_0_0_0_0_0_0_0_0_0_0" localSheetId="0">NA()</definedName>
    <definedName name="__xlnm_Print_Titles_0_0_0_0_0_0_0_0_0_0_0_0_0_0_0_0_0_0_0_0_0_0_0" localSheetId="0">NA()</definedName>
    <definedName name="__xlnm_Print_Titles_0_0_0_0_0_0_0_0_0_0_0_0_0_0_0_0_0_0_0_0_0_0_0_0" localSheetId="0">NA()</definedName>
    <definedName name="__xlnm_Print_Titles_0_0_0_0_0_0_0_0_0_0_0_0_0_0_0_0_0_0_0_0_0_0_0_0_0" localSheetId="0">NA()</definedName>
    <definedName name="__xlnm_Print_Titles_0_0_0_0_0_0_0_0_0_0_0_0_0_0_0_0_0_0_0_0_0_0_0_0_0_0" localSheetId="0">NA()</definedName>
    <definedName name="_xlnm.Print_Area" localSheetId="0">'PLANILHA ORÇAMENTÁRIA'!$A$1:$N$71</definedName>
    <definedName name="Excel_BuiltIn_Print_Area_2">"$#REF!.$B$2:$J$214"</definedName>
    <definedName name="Excel_BuiltIn_Print_Area_3">"$#REF!.$B$2:$H$59"</definedName>
    <definedName name="Excel_BuiltIn_Print_Titles_2">"$#REF!.$B$2:$AMJ$8"</definedName>
    <definedName name="Print_Titles_0" localSheetId="0">'PLANILHA ORÇAMENTÁRIA'!$10:$12</definedName>
    <definedName name="_xlnm.Print_Titles" localSheetId="0">'PLANILHA ORÇAMENTÁRIA'!$1:$12</definedName>
  </definedNames>
  <calcPr calcId="15251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N50" i="2" l="1"/>
  <c r="I50" i="2" s="1"/>
  <c r="J50" i="2" s="1"/>
  <c r="J49" i="2" s="1"/>
  <c r="I48" i="2"/>
  <c r="J48" i="2" s="1"/>
  <c r="I47" i="2"/>
  <c r="J47" i="2" s="1"/>
  <c r="I46" i="2"/>
  <c r="J46" i="2" s="1"/>
  <c r="I45" i="2"/>
  <c r="J45" i="2" s="1"/>
  <c r="I44" i="2"/>
  <c r="J44" i="2" s="1"/>
  <c r="H43" i="2"/>
  <c r="I42" i="2"/>
  <c r="J42" i="2" s="1"/>
  <c r="I41" i="2"/>
  <c r="J41" i="2" s="1"/>
  <c r="J40" i="2"/>
  <c r="I40" i="2"/>
  <c r="I39" i="2"/>
  <c r="J39" i="2" s="1"/>
  <c r="N38" i="2"/>
  <c r="I38" i="2" s="1"/>
  <c r="J38" i="2" s="1"/>
  <c r="I36" i="2"/>
  <c r="J36" i="2" s="1"/>
  <c r="I35" i="2"/>
  <c r="J35" i="2" s="1"/>
  <c r="I34" i="2"/>
  <c r="J34" i="2" s="1"/>
  <c r="I33" i="2"/>
  <c r="J33" i="2" s="1"/>
  <c r="N32" i="2"/>
  <c r="I32" i="2"/>
  <c r="H32" i="2" s="1"/>
  <c r="I31" i="2"/>
  <c r="J31" i="2" s="1"/>
  <c r="I30" i="2"/>
  <c r="J30" i="2" s="1"/>
  <c r="I29" i="2"/>
  <c r="J29" i="2" s="1"/>
  <c r="I28" i="2"/>
  <c r="J28" i="2" s="1"/>
  <c r="N27" i="2"/>
  <c r="I27" i="2"/>
  <c r="H27" i="2" s="1"/>
  <c r="N26" i="2"/>
  <c r="I26" i="2"/>
  <c r="H26" i="2" s="1"/>
  <c r="H23" i="2" s="1"/>
  <c r="I25" i="2"/>
  <c r="J25" i="2" s="1"/>
  <c r="I24" i="2"/>
  <c r="J24" i="2" s="1"/>
  <c r="J22" i="2"/>
  <c r="I22" i="2"/>
  <c r="I21" i="2"/>
  <c r="J21" i="2" s="1"/>
  <c r="J20" i="2"/>
  <c r="I20" i="2"/>
  <c r="N19" i="2"/>
  <c r="I19" i="2" s="1"/>
  <c r="J19" i="2" s="1"/>
  <c r="N18" i="2"/>
  <c r="I18" i="2" s="1"/>
  <c r="J18" i="2" s="1"/>
  <c r="N17" i="2"/>
  <c r="I17" i="2" s="1"/>
  <c r="J17" i="2" s="1"/>
  <c r="J14" i="2"/>
  <c r="J13" i="2" s="1"/>
  <c r="I14" i="2"/>
  <c r="I37" i="2" l="1"/>
  <c r="J37" i="2" s="1"/>
  <c r="J26" i="2"/>
  <c r="I23" i="2" s="1"/>
  <c r="J23" i="2" s="1"/>
  <c r="J27" i="2"/>
  <c r="J32" i="2"/>
  <c r="I43" i="2"/>
  <c r="J43" i="2" s="1"/>
  <c r="I16" i="2"/>
  <c r="J16" i="2" s="1"/>
  <c r="H17" i="2"/>
  <c r="H18" i="2"/>
  <c r="H19" i="2"/>
  <c r="H38" i="2"/>
  <c r="H37" i="2" s="1"/>
  <c r="H50" i="2"/>
  <c r="J15" i="2" l="1"/>
  <c r="I51" i="2" s="1"/>
  <c r="H16" i="2"/>
</calcChain>
</file>

<file path=xl/sharedStrings.xml><?xml version="1.0" encoding="utf-8"?>
<sst xmlns="http://schemas.openxmlformats.org/spreadsheetml/2006/main" count="274" uniqueCount="82">
  <si>
    <t xml:space="preserve"> </t>
  </si>
  <si>
    <t>PREÇOS DE MERCADO (COM BDI 25%)</t>
  </si>
  <si>
    <t>ITEM</t>
  </si>
  <si>
    <t>FONTE</t>
  </si>
  <si>
    <t>DESCRIÇÃO</t>
  </si>
  <si>
    <t>UNID.</t>
  </si>
  <si>
    <t>QTD.</t>
  </si>
  <si>
    <t>VALOR UNITÁRIO S/ BDI</t>
  </si>
  <si>
    <t>VALOR UNITÁRIO C/ BDI 25%</t>
  </si>
  <si>
    <t>VALOR TOTAL</t>
  </si>
  <si>
    <t>PREÇO 1 (RM EMPREEENDIMENTOS)                               VALOR UNITÁRIO</t>
  </si>
  <si>
    <t>PREÇO 3                                    (ADILSON DA SILVA)                       VALOR UNITÁRIO</t>
  </si>
  <si>
    <t>PREÇO 4                                    (RP TOMAZ CONSTRUÇÕES E OBRAS LTDA-EPP)                       VALOR UNITÁRIO</t>
  </si>
  <si>
    <t>PREÇO MÉDIO</t>
  </si>
  <si>
    <t>SERVIÇO</t>
  </si>
  <si>
    <t>SERVIÇOS PRELIMINARES</t>
  </si>
  <si>
    <t>1.1</t>
  </si>
  <si>
    <t>COMPOSIÇÃO DO SERVIÇO</t>
  </si>
  <si>
    <t>CDHU</t>
  </si>
  <si>
    <t>02.08.050</t>
  </si>
  <si>
    <t>PLACA EM LONA COM IMPRESSÃO DIGITAL E ESTRUTURA EM MADEIRA</t>
  </si>
  <si>
    <t>M²</t>
  </si>
  <si>
    <t>-</t>
  </si>
  <si>
    <t>RUA JOSÉ GENTINA - BAIRRO JD. CANANÉIA</t>
  </si>
  <si>
    <t>2.1</t>
  </si>
  <si>
    <t xml:space="preserve">INSTALAÇÃO DE LUMINÁRIA </t>
  </si>
  <si>
    <t>UND</t>
  </si>
  <si>
    <t>MERCADO</t>
  </si>
  <si>
    <t>CINTA DE AÇO PARA POSTE CIRCULAR – 250mm, EM AÇO ABNT 1020, LAMINADO OU TREFILADO, COM ACABAMENTO GALVANIZADO A QUENTE - COM ELEMENTOS DE FIXAÇÃO</t>
  </si>
  <si>
    <t>UNID</t>
  </si>
  <si>
    <t xml:space="preserve">BRAÇO PARA LUMINARIA PÚBLICA, GALVANIZADO A FOGO COM DIÂMETRO DE 48 mm,TIPO MÉDIO DE ACORDO COM AS NORMAS DA CONCESSIONARIA LOCAL (ELEKTRO) </t>
  </si>
  <si>
    <t>CONECTOR TIPO PERFURAÇÃO (IP)</t>
  </si>
  <si>
    <t>P.08.000.043025</t>
  </si>
  <si>
    <t>CABO DE COBRE FLEXÍVEL DE 2,5 MM², ISOLAMENTO 750V - ISOLAÇÃO PVC 70°C</t>
  </si>
  <si>
    <t>M</t>
  </si>
  <si>
    <t>P.29.000.090337</t>
  </si>
  <si>
    <t>RELÉ FOTOELÉTRICO 50/60HZ 110/220V, COM SUPORTE 1200VA</t>
  </si>
  <si>
    <t>41.11.703</t>
  </si>
  <si>
    <t>LUMINÁRIA LED RETANGULAR PARA POSTE DE 10.400 ATÉ 13.200 LM, EFICIÊNCIA MÍNIMA 107 LM/W  (DEVERÁ SER COMPROVADO QUE AS LUMINÁRIAS SÃO CERTIFICADAS/HOMOLOGADAS PELO INMETRO E DEVERÃO POSSUIR GARANTIA DE NO MÍNIMO 05 ANOS).</t>
  </si>
  <si>
    <t>2.2</t>
  </si>
  <si>
    <t>EXTENSÃO DE REDE SECUNDÁRIA – ACESSÓRIOS DE FIXAÇÃO - INSTALAÇÃO DE ACORDO COM AS NORMAS DA CONCESSIONARIA LOCAL (ELEKTRO)</t>
  </si>
  <si>
    <t>P.19.000.043502</t>
  </si>
  <si>
    <t>ARMAÇÃO SECUNDÁRIA DE 1 ESTRIBO, EM AÇO ABNT 1020, LAMINADO OU TREFILADO, COM ACABAMENTO ZINCADO A QUENTE</t>
  </si>
  <si>
    <t>P.19.000.091389</t>
  </si>
  <si>
    <t>ISOLADOR ROLDANA 2 LEITOS, EM PORCELANA, ACABAMENTO TORNEADO E VIDRADO, COM RESISTÊNCIA MECÂNICA, DE 500 daN</t>
  </si>
  <si>
    <t>PARAFUSO CABEÇA QUADRADA M16x200mm</t>
  </si>
  <si>
    <t>P.15.000.049560</t>
  </si>
  <si>
    <t>LAÇO PRÉFORMADO DE ROLDANA</t>
  </si>
  <si>
    <t xml:space="preserve"> E.03.000.049539</t>
  </si>
  <si>
    <t>ARRUELA QUADRADA 50 x 3 x 18 mm</t>
  </si>
  <si>
    <t>SINAPI</t>
  </si>
  <si>
    <t>11272</t>
  </si>
  <si>
    <t>ALÇA PREFORMADA DE DISTRIBUIÇÃO</t>
  </si>
  <si>
    <t xml:space="preserve"> P.19.000.042380</t>
  </si>
  <si>
    <t>ABRAÇADEIRA PARA CABO MODELO MB-4 DA 3M SCOTCH PARA FIXAÇÃO DE CABO ELÉTRICO DE POTÊNCIA, ISOLADO DE TENSÃO ATÉ 35 KV</t>
  </si>
  <si>
    <t>S.04.000.081349</t>
  </si>
  <si>
    <t>CAMINHÃO MUNCK E DEMAIS EQUIPAMENTOS EPC'S</t>
  </si>
  <si>
    <t>H</t>
  </si>
  <si>
    <t>MOTORISTA OPERADOR</t>
  </si>
  <si>
    <t xml:space="preserve"> B.01.000.010115</t>
  </si>
  <si>
    <t>ELETRICISTA</t>
  </si>
  <si>
    <t>B.01.000.010116</t>
  </si>
  <si>
    <t>AJUDANTE ELETRICISTA</t>
  </si>
  <si>
    <t>2.3</t>
  </si>
  <si>
    <t>EXTENSÃO DE REDE SECUNDÁRIA – CABEAMENTO -  INSTALADO EM ACORDO COM A CONCESSIONARIA LOCAL (ELEKTRO)</t>
  </si>
  <si>
    <t>CABO DE ALUMINIO 3 X 50MM²+1 X 50MM² - FASES CA, ISOLAÇÃO XLPE COLORIDA E NEUTRO ISOLADO EM CA</t>
  </si>
  <si>
    <t xml:space="preserve">SINAPI </t>
  </si>
  <si>
    <t>4096</t>
  </si>
  <si>
    <t>2.4</t>
  </si>
  <si>
    <t>POSTEAMENTO PARA EXTENSÃO DE REDE SECUNDÁRIA E INSTALAÇÃO DE IP -  INSTALAÇÃO DE ACORDO COM AS NORMAS VIGENTES DA  CONCESSIONARIA LOCAL (ELEKTRO)</t>
  </si>
  <si>
    <t xml:space="preserve"> P.21.000.040003</t>
  </si>
  <si>
    <t>POSTE CONCRETO ARMADO CIRCULAR, H= 11M P/600KGF</t>
  </si>
  <si>
    <t xml:space="preserve"> S.04.000.081349</t>
  </si>
  <si>
    <t xml:space="preserve"> 4096</t>
  </si>
  <si>
    <t>B.01.000.010115</t>
  </si>
  <si>
    <t>PROJETO DE INSTALAÇÕES ELÉTRICAS</t>
  </si>
  <si>
    <t>3.1</t>
  </si>
  <si>
    <r>
      <rPr>
        <sz val="12"/>
        <color rgb="FF000000"/>
        <rFont val="Arial"/>
        <family val="2"/>
        <charset val="1"/>
      </rPr>
      <t xml:space="preserve">ELABORAÇÃO DE PROJETO PARA INSTALAÇÃO DE POSTE, EXTENSÃO DE REDE E LUMINARIA - APROVAÇÃO JUNTO A CONCESSIONÁRIA. </t>
    </r>
    <r>
      <rPr>
        <b/>
        <sz val="12"/>
        <color rgb="FF000000"/>
        <rFont val="Arial"/>
        <family val="2"/>
        <charset val="1"/>
      </rPr>
      <t xml:space="preserve">* </t>
    </r>
  </si>
  <si>
    <t>FONTE: SINAPI DES. 06/2021 /  CDHU 182 - DESONERADO / PREÇOS DE MERCADO (PREÇO MÉDIO)</t>
  </si>
  <si>
    <t>TOTAL C/ BDI = 25%</t>
  </si>
  <si>
    <r>
      <t xml:space="preserve">OBRA: </t>
    </r>
    <r>
      <rPr>
        <sz val="16"/>
        <rFont val="Arial"/>
        <family val="2"/>
      </rPr>
      <t xml:space="preserve">INFRAESTRUTURA URBANA – ILUMINAÇÃO PÚBLICA </t>
    </r>
  </si>
  <si>
    <r>
      <t xml:space="preserve">LOCAL: </t>
    </r>
    <r>
      <rPr>
        <sz val="16"/>
        <rFont val="Arial"/>
        <family val="2"/>
      </rPr>
      <t>RUA JOSÉ GENTINA - JARDIM CANANÉIA, PILA DO SUL-SP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</si>
</sst>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R$ &quot;#,##0.00"/>
  </numFmts>
  <fonts count="22">
    <font>
      <sz val="10"/>
      <name val="Arial"/>
      <family val="2"/>
      <charset val="1"/>
    </font>
    <font>
      <sz val="10"/>
      <color rgb="FF000000"/>
      <name val="MS Sans Serif"/>
      <family val="2"/>
      <charset val="1"/>
    </font>
    <font>
      <sz val="11"/>
      <color rgb="FF000000"/>
      <name val="Arial1"/>
      <charset val="1"/>
    </font>
    <font>
      <sz val="11"/>
      <color rgb="FF000000"/>
      <name val="Calibri"/>
      <family val="2"/>
      <charset val="1"/>
    </font>
    <font>
      <sz val="10"/>
      <name val="MS Sans Serif"/>
      <family val="2"/>
      <charset val="1"/>
    </font>
    <font>
      <b/>
      <sz val="10"/>
      <name val="Arial"/>
      <family val="2"/>
      <charset val="1"/>
    </font>
    <font>
      <sz val="9"/>
      <name val="Arial"/>
      <family val="2"/>
      <charset val="1"/>
    </font>
    <font>
      <b/>
      <sz val="16"/>
      <name val="Arial"/>
      <family val="2"/>
      <charset val="1"/>
    </font>
    <font>
      <b/>
      <sz val="15"/>
      <name val="Arial"/>
      <family val="2"/>
      <charset val="1"/>
    </font>
    <font>
      <b/>
      <sz val="15"/>
      <color rgb="FF000000"/>
      <name val="Arial"/>
      <family val="2"/>
      <charset val="1"/>
    </font>
    <font>
      <b/>
      <sz val="12"/>
      <color rgb="FF000000"/>
      <name val="Arial"/>
      <family val="2"/>
      <charset val="1"/>
    </font>
    <font>
      <sz val="14"/>
      <name val="Arial"/>
      <family val="2"/>
      <charset val="1"/>
    </font>
    <font>
      <b/>
      <sz val="13"/>
      <color rgb="FF000000"/>
      <name val="Arial"/>
      <family val="2"/>
      <charset val="1"/>
    </font>
    <font>
      <sz val="13"/>
      <color rgb="FF000000"/>
      <name val="Arial"/>
      <family val="2"/>
      <charset val="1"/>
    </font>
    <font>
      <b/>
      <sz val="12"/>
      <name val="Arial"/>
      <family val="2"/>
      <charset val="1"/>
    </font>
    <font>
      <sz val="12"/>
      <color rgb="FF000000"/>
      <name val="Arial"/>
      <family val="2"/>
      <charset val="1"/>
    </font>
    <font>
      <b/>
      <sz val="13"/>
      <color rgb="FFFF0000"/>
      <name val="Arial"/>
      <family val="2"/>
      <charset val="1"/>
    </font>
    <font>
      <b/>
      <sz val="13"/>
      <name val="Arial"/>
      <family val="2"/>
      <charset val="1"/>
    </font>
    <font>
      <b/>
      <sz val="9"/>
      <name val="Arial"/>
      <family val="2"/>
      <charset val="1"/>
    </font>
    <font>
      <sz val="13"/>
      <color rgb="FF000000"/>
      <name val="Arial"/>
      <family val="2"/>
    </font>
    <font>
      <sz val="13"/>
      <name val="Arial"/>
      <family val="2"/>
      <charset val="1"/>
    </font>
    <font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BFBFBF"/>
        <bgColor rgb="FFD9D9D9"/>
      </patternFill>
    </fill>
    <fill>
      <patternFill patternType="solid">
        <fgColor rgb="FFD9D9D9"/>
        <bgColor rgb="FFBFBFBF"/>
      </patternFill>
    </fill>
  </fills>
  <borders count="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</borders>
  <cellStyleXfs count="5">
    <xf numFmtId="0" fontId="0" fillId="0" borderId="0"/>
    <xf numFmtId="0" fontId="1" fillId="0" borderId="0"/>
    <xf numFmtId="0" fontId="2" fillId="0" borderId="0"/>
    <xf numFmtId="0" fontId="3" fillId="0" borderId="0"/>
    <xf numFmtId="0" fontId="4" fillId="0" borderId="0"/>
  </cellStyleXfs>
  <cellXfs count="53">
    <xf numFmtId="0" fontId="0" fillId="0" borderId="0" xfId="0"/>
    <xf numFmtId="0" fontId="0" fillId="0" borderId="1" xfId="0" applyBorder="1" applyAlignment="1">
      <alignment horizontal="right"/>
    </xf>
    <xf numFmtId="0" fontId="0" fillId="0" borderId="0" xfId="0" applyAlignment="1">
      <alignment horizontal="center"/>
    </xf>
    <xf numFmtId="0" fontId="5" fillId="0" borderId="0" xfId="0" applyFont="1" applyAlignment="1">
      <alignment horizontal="left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0" fontId="0" fillId="2" borderId="0" xfId="0" applyFill="1"/>
    <xf numFmtId="164" fontId="9" fillId="3" borderId="4" xfId="0" applyNumberFormat="1" applyFont="1" applyFill="1" applyBorder="1" applyAlignment="1">
      <alignment horizontal="center" vertical="center" wrapText="1"/>
    </xf>
    <xf numFmtId="164" fontId="10" fillId="3" borderId="4" xfId="0" applyNumberFormat="1" applyFont="1" applyFill="1" applyBorder="1" applyAlignment="1">
      <alignment horizontal="center" vertical="center" wrapText="1"/>
    </xf>
    <xf numFmtId="0" fontId="11" fillId="0" borderId="0" xfId="0" applyFont="1"/>
    <xf numFmtId="164" fontId="13" fillId="4" borderId="4" xfId="0" applyNumberFormat="1" applyFont="1" applyFill="1" applyBorder="1" applyAlignment="1">
      <alignment horizontal="center" vertical="center"/>
    </xf>
    <xf numFmtId="0" fontId="13" fillId="0" borderId="4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horizontal="left" vertical="center" wrapText="1"/>
    </xf>
    <xf numFmtId="164" fontId="13" fillId="0" borderId="4" xfId="0" applyNumberFormat="1" applyFont="1" applyBorder="1" applyAlignment="1">
      <alignment horizontal="center" vertical="center"/>
    </xf>
    <xf numFmtId="0" fontId="12" fillId="4" borderId="4" xfId="0" applyFont="1" applyFill="1" applyBorder="1" applyAlignment="1">
      <alignment horizontal="center" vertical="center"/>
    </xf>
    <xf numFmtId="0" fontId="12" fillId="4" borderId="4" xfId="0" applyFont="1" applyFill="1" applyBorder="1" applyAlignment="1">
      <alignment horizontal="left" vertical="center" wrapText="1"/>
    </xf>
    <xf numFmtId="164" fontId="12" fillId="4" borderId="4" xfId="0" applyNumberFormat="1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4" xfId="0" applyFont="1" applyBorder="1" applyAlignment="1">
      <alignment horizontal="left" vertical="center" wrapText="1"/>
    </xf>
    <xf numFmtId="164" fontId="12" fillId="0" borderId="4" xfId="0" applyNumberFormat="1" applyFont="1" applyBorder="1" applyAlignment="1">
      <alignment horizontal="center" vertical="center"/>
    </xf>
    <xf numFmtId="49" fontId="13" fillId="0" borderId="4" xfId="0" applyNumberFormat="1" applyFont="1" applyBorder="1" applyAlignment="1">
      <alignment horizontal="center" vertical="center"/>
    </xf>
    <xf numFmtId="0" fontId="0" fillId="0" borderId="0" xfId="0" applyFont="1"/>
    <xf numFmtId="0" fontId="0" fillId="0" borderId="0" xfId="0" applyAlignment="1"/>
    <xf numFmtId="0" fontId="12" fillId="0" borderId="4" xfId="0" applyFont="1" applyBorder="1" applyAlignment="1">
      <alignment horizontal="left" wrapText="1"/>
    </xf>
    <xf numFmtId="0" fontId="12" fillId="4" borderId="4" xfId="0" applyFont="1" applyFill="1" applyBorder="1" applyAlignment="1">
      <alignment horizontal="left" vertical="center"/>
    </xf>
    <xf numFmtId="164" fontId="12" fillId="4" borderId="4" xfId="0" applyNumberFormat="1" applyFont="1" applyFill="1" applyBorder="1" applyAlignment="1">
      <alignment horizontal="center" vertical="center" wrapText="1"/>
    </xf>
    <xf numFmtId="164" fontId="14" fillId="0" borderId="0" xfId="0" applyNumberFormat="1" applyFont="1" applyBorder="1" applyAlignment="1">
      <alignment horizontal="center" vertical="center" wrapText="1"/>
    </xf>
    <xf numFmtId="0" fontId="0" fillId="0" borderId="0" xfId="0" applyBorder="1"/>
    <xf numFmtId="0" fontId="15" fillId="0" borderId="4" xfId="0" applyFont="1" applyBorder="1" applyAlignment="1">
      <alignment horizontal="left" vertical="center" wrapText="1"/>
    </xf>
    <xf numFmtId="0" fontId="18" fillId="2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right"/>
    </xf>
    <xf numFmtId="0" fontId="0" fillId="0" borderId="5" xfId="0" applyBorder="1" applyAlignment="1">
      <alignment horizontal="right"/>
    </xf>
    <xf numFmtId="164" fontId="13" fillId="0" borderId="4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164" fontId="12" fillId="0" borderId="4" xfId="0" applyNumberFormat="1" applyFont="1" applyFill="1" applyBorder="1" applyAlignment="1">
      <alignment horizontal="center" vertical="center"/>
    </xf>
    <xf numFmtId="164" fontId="12" fillId="0" borderId="4" xfId="0" applyNumberFormat="1" applyFont="1" applyBorder="1" applyAlignment="1">
      <alignment horizontal="center" vertical="center" wrapText="1"/>
    </xf>
    <xf numFmtId="164" fontId="19" fillId="0" borderId="4" xfId="0" applyNumberFormat="1" applyFont="1" applyBorder="1" applyAlignment="1">
      <alignment horizontal="center" vertical="center"/>
    </xf>
    <xf numFmtId="164" fontId="12" fillId="0" borderId="4" xfId="0" applyNumberFormat="1" applyFont="1" applyBorder="1" applyAlignment="1">
      <alignment horizontal="center" vertical="center"/>
    </xf>
    <xf numFmtId="0" fontId="16" fillId="2" borderId="0" xfId="0" applyFont="1" applyFill="1" applyBorder="1" applyAlignment="1">
      <alignment horizontal="left" vertical="center"/>
    </xf>
    <xf numFmtId="0" fontId="17" fillId="2" borderId="0" xfId="0" applyFont="1" applyFill="1" applyBorder="1" applyAlignment="1">
      <alignment horizontal="left" vertical="center"/>
    </xf>
    <xf numFmtId="0" fontId="20" fillId="2" borderId="0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 wrapText="1"/>
    </xf>
    <xf numFmtId="164" fontId="12" fillId="0" borderId="4" xfId="0" applyNumberFormat="1" applyFont="1" applyBorder="1" applyAlignment="1">
      <alignment horizontal="left" vertical="center" wrapText="1"/>
    </xf>
    <xf numFmtId="164" fontId="9" fillId="3" borderId="4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0" xfId="0" applyFont="1" applyBorder="1" applyAlignment="1">
      <alignment horizontal="center" vertical="center" wrapText="1"/>
    </xf>
    <xf numFmtId="0" fontId="7" fillId="2" borderId="3" xfId="0" applyFont="1" applyFill="1" applyBorder="1" applyAlignment="1">
      <alignment horizontal="left" vertical="center"/>
    </xf>
    <xf numFmtId="0" fontId="8" fillId="3" borderId="4" xfId="0" applyFont="1" applyFill="1" applyBorder="1" applyAlignment="1">
      <alignment horizontal="center" vertical="center"/>
    </xf>
  </cellXfs>
  <cellStyles count="5">
    <cellStyle name="Normal" xfId="0" builtinId="0"/>
    <cellStyle name="Normal 2 2" xfId="1"/>
    <cellStyle name="Normal 27" xfId="2"/>
    <cellStyle name="Normal 3" xfId="3"/>
    <cellStyle name="Normal 3 2" xfId="4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2D05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756398</xdr:colOff>
      <xdr:row>2</xdr:row>
      <xdr:rowOff>84044</xdr:rowOff>
    </xdr:from>
    <xdr:to>
      <xdr:col>12</xdr:col>
      <xdr:colOff>11125</xdr:colOff>
      <xdr:row>6</xdr:row>
      <xdr:rowOff>504264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2871508" y="420220"/>
          <a:ext cx="17660389" cy="1204632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27"/>
  <sheetViews>
    <sheetView showZeros="0" tabSelected="1" view="pageBreakPreview" topLeftCell="A29" zoomScale="60" zoomScaleNormal="68" workbookViewId="0">
      <selection activeCell="E38" sqref="E38"/>
    </sheetView>
  </sheetViews>
  <sheetFormatPr defaultColWidth="8.7109375" defaultRowHeight="12.75"/>
  <cols>
    <col min="1" max="1" width="8.7109375" style="1"/>
    <col min="2" max="2" width="23.140625" style="2" customWidth="1"/>
    <col min="3" max="3" width="23" style="2" customWidth="1"/>
    <col min="4" max="4" width="30.5703125" style="2" customWidth="1"/>
    <col min="5" max="5" width="90.5703125" style="3" customWidth="1"/>
    <col min="6" max="6" width="8.7109375" style="4"/>
    <col min="7" max="7" width="8.7109375" style="5"/>
    <col min="8" max="8" width="23.85546875" style="6" customWidth="1"/>
    <col min="9" max="10" width="20.7109375" style="6" customWidth="1"/>
    <col min="11" max="11" width="26.42578125" style="7" customWidth="1"/>
    <col min="12" max="12" width="22.7109375" style="7" customWidth="1"/>
    <col min="13" max="13" width="28" style="7" customWidth="1"/>
    <col min="14" max="14" width="22.7109375" style="7" customWidth="1"/>
    <col min="15" max="76" width="11.5703125" customWidth="1"/>
    <col min="1024" max="1024" width="11.5703125" customWidth="1"/>
  </cols>
  <sheetData>
    <row r="1" spans="1:1024" ht="13.5" customHeight="1">
      <c r="A1" s="48"/>
      <c r="B1" s="48"/>
      <c r="C1" s="48"/>
      <c r="D1" s="48"/>
      <c r="E1" s="48"/>
      <c r="F1" s="48"/>
      <c r="G1" s="48"/>
      <c r="H1" s="48"/>
      <c r="I1" s="48"/>
      <c r="J1" s="49"/>
      <c r="K1" s="50" t="s">
        <v>0</v>
      </c>
      <c r="L1" s="50"/>
      <c r="M1" s="50"/>
      <c r="N1" s="50"/>
    </row>
    <row r="2" spans="1:1024">
      <c r="A2" s="48"/>
      <c r="B2" s="48"/>
      <c r="C2" s="48"/>
      <c r="D2" s="48"/>
      <c r="E2" s="48"/>
      <c r="F2" s="48"/>
      <c r="G2" s="48"/>
      <c r="H2" s="48"/>
      <c r="I2" s="48"/>
      <c r="J2" s="49"/>
      <c r="K2" s="50"/>
      <c r="L2" s="50"/>
      <c r="M2" s="50"/>
      <c r="N2" s="50"/>
    </row>
    <row r="3" spans="1:1024" ht="15.75" customHeight="1">
      <c r="A3" s="48"/>
      <c r="B3" s="48"/>
      <c r="C3" s="48"/>
      <c r="D3" s="48"/>
      <c r="E3" s="48"/>
      <c r="F3" s="48"/>
      <c r="G3" s="48"/>
      <c r="H3" s="48"/>
      <c r="I3" s="48"/>
      <c r="J3" s="49"/>
      <c r="K3" s="50"/>
      <c r="L3" s="50"/>
      <c r="M3" s="50"/>
      <c r="N3" s="50"/>
    </row>
    <row r="4" spans="1:1024" ht="15" customHeight="1">
      <c r="A4" s="48"/>
      <c r="B4" s="48"/>
      <c r="C4" s="48"/>
      <c r="D4" s="48"/>
      <c r="E4" s="48"/>
      <c r="F4" s="48"/>
      <c r="G4" s="48"/>
      <c r="H4" s="48"/>
      <c r="I4" s="48"/>
      <c r="J4" s="49"/>
      <c r="K4" s="50"/>
      <c r="L4" s="50"/>
      <c r="M4" s="50"/>
      <c r="N4" s="50"/>
    </row>
    <row r="5" spans="1:1024" ht="15" customHeight="1">
      <c r="A5" s="48"/>
      <c r="B5" s="48"/>
      <c r="C5" s="48"/>
      <c r="D5" s="48"/>
      <c r="E5" s="48"/>
      <c r="F5" s="48"/>
      <c r="G5" s="48"/>
      <c r="H5" s="48"/>
      <c r="I5" s="48"/>
      <c r="J5" s="49"/>
      <c r="K5" s="50"/>
      <c r="L5" s="50"/>
      <c r="M5" s="50"/>
      <c r="N5" s="50"/>
    </row>
    <row r="6" spans="1:1024" ht="15" customHeight="1">
      <c r="A6" s="48"/>
      <c r="B6" s="48"/>
      <c r="C6" s="48"/>
      <c r="D6" s="48"/>
      <c r="E6" s="48"/>
      <c r="F6" s="48"/>
      <c r="G6" s="48"/>
      <c r="H6" s="48"/>
      <c r="I6" s="48"/>
      <c r="J6" s="49"/>
      <c r="K6" s="50"/>
      <c r="L6" s="50"/>
      <c r="M6" s="50"/>
      <c r="N6" s="50"/>
    </row>
    <row r="7" spans="1:1024" ht="114.75" customHeight="1">
      <c r="A7" s="48"/>
      <c r="B7" s="48"/>
      <c r="C7" s="48"/>
      <c r="D7" s="48"/>
      <c r="E7" s="48"/>
      <c r="F7" s="48"/>
      <c r="G7" s="48"/>
      <c r="H7" s="48"/>
      <c r="I7" s="48"/>
      <c r="J7" s="49"/>
      <c r="K7" s="50"/>
      <c r="L7" s="50"/>
      <c r="M7" s="50"/>
      <c r="N7" s="50"/>
    </row>
    <row r="8" spans="1:1024" ht="15" customHeight="1">
      <c r="A8" s="51" t="s">
        <v>80</v>
      </c>
      <c r="B8" s="51"/>
      <c r="C8" s="51"/>
      <c r="D8" s="51"/>
      <c r="E8" s="51"/>
      <c r="F8" s="51"/>
      <c r="G8" s="51"/>
      <c r="H8" s="51"/>
      <c r="I8" s="51"/>
      <c r="J8" s="51"/>
      <c r="K8" s="52" t="s">
        <v>1</v>
      </c>
      <c r="L8" s="52"/>
      <c r="M8" s="52"/>
      <c r="N8" s="52"/>
    </row>
    <row r="9" spans="1:1024" ht="15" customHeight="1">
      <c r="A9" s="51"/>
      <c r="B9" s="51"/>
      <c r="C9" s="51"/>
      <c r="D9" s="51"/>
      <c r="E9" s="51"/>
      <c r="F9" s="51"/>
      <c r="G9" s="51"/>
      <c r="H9" s="51"/>
      <c r="I9" s="51"/>
      <c r="J9" s="51"/>
      <c r="K9" s="52"/>
      <c r="L9" s="52"/>
      <c r="M9" s="52"/>
      <c r="N9" s="52"/>
    </row>
    <row r="10" spans="1:1024" ht="9" customHeight="1">
      <c r="A10" s="51"/>
      <c r="B10" s="51"/>
      <c r="C10" s="51"/>
      <c r="D10" s="51"/>
      <c r="E10" s="51"/>
      <c r="F10" s="51"/>
      <c r="G10" s="51"/>
      <c r="H10" s="51"/>
      <c r="I10" s="51"/>
      <c r="J10" s="51"/>
      <c r="K10" s="52"/>
      <c r="L10" s="52"/>
      <c r="M10" s="52"/>
      <c r="N10" s="52"/>
    </row>
    <row r="11" spans="1:1024" ht="51.75" customHeight="1">
      <c r="A11" s="51" t="s">
        <v>81</v>
      </c>
      <c r="B11" s="51"/>
      <c r="C11" s="51"/>
      <c r="D11" s="51"/>
      <c r="E11" s="51"/>
      <c r="F11" s="51"/>
      <c r="G11" s="51"/>
      <c r="H11" s="51"/>
      <c r="I11" s="51"/>
      <c r="J11" s="51"/>
      <c r="K11" s="52"/>
      <c r="L11" s="52"/>
      <c r="M11" s="52"/>
      <c r="N11" s="52"/>
    </row>
    <row r="12" spans="1:1024" s="10" customFormat="1" ht="77.650000000000006" customHeight="1">
      <c r="A12" s="8" t="s">
        <v>2</v>
      </c>
      <c r="B12" s="8" t="s">
        <v>3</v>
      </c>
      <c r="C12" s="47" t="s">
        <v>3</v>
      </c>
      <c r="D12" s="47"/>
      <c r="E12" s="8" t="s">
        <v>4</v>
      </c>
      <c r="F12" s="8" t="s">
        <v>5</v>
      </c>
      <c r="G12" s="8" t="s">
        <v>6</v>
      </c>
      <c r="H12" s="8" t="s">
        <v>7</v>
      </c>
      <c r="I12" s="8" t="s">
        <v>8</v>
      </c>
      <c r="J12" s="8" t="s">
        <v>9</v>
      </c>
      <c r="K12" s="9" t="s">
        <v>10</v>
      </c>
      <c r="L12" s="9" t="s">
        <v>11</v>
      </c>
      <c r="M12" s="9" t="s">
        <v>12</v>
      </c>
      <c r="N12" s="9" t="s">
        <v>13</v>
      </c>
      <c r="AMJ12"/>
    </row>
    <row r="13" spans="1:1024" ht="28.35" customHeight="1">
      <c r="A13" s="16">
        <v>1</v>
      </c>
      <c r="B13" s="16" t="s">
        <v>14</v>
      </c>
      <c r="C13" s="16"/>
      <c r="D13" s="16"/>
      <c r="E13" s="26" t="s">
        <v>15</v>
      </c>
      <c r="F13" s="16"/>
      <c r="G13" s="16"/>
      <c r="H13" s="18"/>
      <c r="I13" s="18"/>
      <c r="J13" s="18">
        <f>J14</f>
        <v>1091.0250000000001</v>
      </c>
      <c r="K13" s="11"/>
      <c r="L13" s="11"/>
      <c r="M13" s="11"/>
      <c r="N13" s="11"/>
    </row>
    <row r="14" spans="1:1024" ht="37.9" customHeight="1">
      <c r="A14" s="19" t="s">
        <v>16</v>
      </c>
      <c r="B14" s="12" t="s">
        <v>17</v>
      </c>
      <c r="C14" s="12" t="s">
        <v>18</v>
      </c>
      <c r="D14" s="13" t="s">
        <v>19</v>
      </c>
      <c r="E14" s="14" t="s">
        <v>20</v>
      </c>
      <c r="F14" s="13" t="s">
        <v>21</v>
      </c>
      <c r="G14" s="13">
        <v>6</v>
      </c>
      <c r="H14" s="34">
        <v>145.47</v>
      </c>
      <c r="I14" s="15">
        <f>H14*1.25</f>
        <v>181.83750000000001</v>
      </c>
      <c r="J14" s="15">
        <f>G14*I14</f>
        <v>1091.0250000000001</v>
      </c>
      <c r="K14" s="15" t="s">
        <v>22</v>
      </c>
      <c r="L14" s="15" t="s">
        <v>22</v>
      </c>
      <c r="M14" s="15" t="s">
        <v>22</v>
      </c>
      <c r="N14" s="15" t="s">
        <v>22</v>
      </c>
    </row>
    <row r="15" spans="1:1024" ht="28.35" customHeight="1">
      <c r="A15" s="16">
        <v>2</v>
      </c>
      <c r="B15" s="16" t="s">
        <v>14</v>
      </c>
      <c r="C15" s="16"/>
      <c r="D15" s="16"/>
      <c r="E15" s="17" t="s">
        <v>23</v>
      </c>
      <c r="F15" s="16"/>
      <c r="G15" s="16"/>
      <c r="H15" s="18"/>
      <c r="I15" s="18"/>
      <c r="J15" s="18">
        <f>J16+J23+J37+J43</f>
        <v>272614.02159999998</v>
      </c>
      <c r="K15" s="18"/>
      <c r="L15" s="18"/>
      <c r="M15" s="18"/>
      <c r="N15" s="18"/>
    </row>
    <row r="16" spans="1:1024" ht="26.45" customHeight="1">
      <c r="A16" s="19" t="s">
        <v>24</v>
      </c>
      <c r="B16" s="19"/>
      <c r="C16" s="19"/>
      <c r="D16" s="19"/>
      <c r="E16" s="20" t="s">
        <v>25</v>
      </c>
      <c r="F16" s="19" t="s">
        <v>26</v>
      </c>
      <c r="G16" s="19">
        <v>54</v>
      </c>
      <c r="H16" s="21">
        <f>G17*H17+G18*H18+G19*H19+G20*H20+G21*H21+G22*H22</f>
        <v>1886.838</v>
      </c>
      <c r="I16" s="21">
        <f>SUM(J17:J22)</f>
        <v>2358.5699999999997</v>
      </c>
      <c r="J16" s="21">
        <f t="shared" ref="J16:J48" si="0">G16*ROUND(I16,2)</f>
        <v>127362.78000000001</v>
      </c>
      <c r="K16" s="15" t="s">
        <v>22</v>
      </c>
      <c r="L16" s="15" t="s">
        <v>22</v>
      </c>
      <c r="M16" s="15" t="s">
        <v>22</v>
      </c>
      <c r="N16" s="15" t="s">
        <v>22</v>
      </c>
    </row>
    <row r="17" spans="1:1024" s="23" customFormat="1" ht="51" customHeight="1">
      <c r="A17" s="44"/>
      <c r="B17" s="45" t="s">
        <v>17</v>
      </c>
      <c r="C17" s="12"/>
      <c r="D17" s="22" t="s">
        <v>27</v>
      </c>
      <c r="E17" s="14" t="s">
        <v>28</v>
      </c>
      <c r="F17" s="13" t="s">
        <v>29</v>
      </c>
      <c r="G17" s="13">
        <v>2</v>
      </c>
      <c r="H17" s="15">
        <f>I17/1.25</f>
        <v>97.328000000000003</v>
      </c>
      <c r="I17" s="15">
        <f>N17</f>
        <v>121.66000000000001</v>
      </c>
      <c r="J17" s="15">
        <f t="shared" si="0"/>
        <v>243.32</v>
      </c>
      <c r="K17" s="15">
        <v>103.7</v>
      </c>
      <c r="L17" s="15">
        <v>146.25</v>
      </c>
      <c r="M17" s="15">
        <v>115.03</v>
      </c>
      <c r="N17" s="15">
        <f>(K17+L17+M17)/3</f>
        <v>121.66000000000001</v>
      </c>
      <c r="AMJ17"/>
    </row>
    <row r="18" spans="1:1024" s="23" customFormat="1" ht="51" customHeight="1">
      <c r="A18" s="44"/>
      <c r="B18" s="45"/>
      <c r="C18" s="12"/>
      <c r="D18" s="22" t="s">
        <v>27</v>
      </c>
      <c r="E18" s="14" t="s">
        <v>30</v>
      </c>
      <c r="F18" s="13" t="s">
        <v>29</v>
      </c>
      <c r="G18" s="13">
        <v>1</v>
      </c>
      <c r="H18" s="15">
        <f>I18/1.25</f>
        <v>269.8</v>
      </c>
      <c r="I18" s="15">
        <f>N18</f>
        <v>337.25</v>
      </c>
      <c r="J18" s="15">
        <f t="shared" si="0"/>
        <v>337.25</v>
      </c>
      <c r="K18" s="15">
        <v>345.67</v>
      </c>
      <c r="L18" s="15">
        <v>378.91</v>
      </c>
      <c r="M18" s="15">
        <v>287.17</v>
      </c>
      <c r="N18" s="15">
        <f>(K18+L18+M18)/3</f>
        <v>337.25</v>
      </c>
      <c r="AMJ18"/>
    </row>
    <row r="19" spans="1:1024" s="23" customFormat="1" ht="26.45" customHeight="1">
      <c r="A19" s="44"/>
      <c r="B19" s="45"/>
      <c r="C19" s="12"/>
      <c r="D19" s="22" t="s">
        <v>27</v>
      </c>
      <c r="E19" s="14" t="s">
        <v>31</v>
      </c>
      <c r="F19" s="13" t="s">
        <v>29</v>
      </c>
      <c r="G19" s="13">
        <v>3</v>
      </c>
      <c r="H19" s="34">
        <f>I19/1.25</f>
        <v>22.277333333333335</v>
      </c>
      <c r="I19" s="15">
        <f>N19</f>
        <v>27.846666666666668</v>
      </c>
      <c r="J19" s="15">
        <f t="shared" si="0"/>
        <v>83.550000000000011</v>
      </c>
      <c r="K19" s="15">
        <v>22.6</v>
      </c>
      <c r="L19" s="15">
        <v>37.81</v>
      </c>
      <c r="M19" s="15">
        <v>23.13</v>
      </c>
      <c r="N19" s="15">
        <f>(K19+L19+M19)/3</f>
        <v>27.846666666666668</v>
      </c>
      <c r="AMJ19"/>
    </row>
    <row r="20" spans="1:1024" s="23" customFormat="1" ht="37.9" customHeight="1">
      <c r="A20" s="44"/>
      <c r="B20" s="45"/>
      <c r="C20" s="12" t="s">
        <v>18</v>
      </c>
      <c r="D20" s="13" t="s">
        <v>32</v>
      </c>
      <c r="E20" s="14" t="s">
        <v>33</v>
      </c>
      <c r="F20" s="13" t="s">
        <v>34</v>
      </c>
      <c r="G20" s="13">
        <v>6</v>
      </c>
      <c r="H20" s="34">
        <v>2.31</v>
      </c>
      <c r="I20" s="15">
        <f>H20*1.25</f>
        <v>2.8875000000000002</v>
      </c>
      <c r="J20" s="15">
        <f t="shared" si="0"/>
        <v>17.34</v>
      </c>
      <c r="K20" s="15" t="s">
        <v>22</v>
      </c>
      <c r="L20" s="15" t="s">
        <v>22</v>
      </c>
      <c r="M20" s="15" t="s">
        <v>22</v>
      </c>
      <c r="N20" s="15" t="s">
        <v>22</v>
      </c>
      <c r="AMJ20"/>
    </row>
    <row r="21" spans="1:1024" s="23" customFormat="1" ht="26.45" customHeight="1">
      <c r="A21" s="44"/>
      <c r="B21" s="45"/>
      <c r="C21" s="12" t="s">
        <v>18</v>
      </c>
      <c r="D21" s="13" t="s">
        <v>35</v>
      </c>
      <c r="E21" s="14" t="s">
        <v>36</v>
      </c>
      <c r="F21" s="13" t="s">
        <v>29</v>
      </c>
      <c r="G21" s="13">
        <v>1</v>
      </c>
      <c r="H21" s="34">
        <v>65.61</v>
      </c>
      <c r="I21" s="15">
        <f>H21*1.25</f>
        <v>82.012500000000003</v>
      </c>
      <c r="J21" s="15">
        <f t="shared" si="0"/>
        <v>82.01</v>
      </c>
      <c r="K21" s="15" t="s">
        <v>22</v>
      </c>
      <c r="L21" s="15" t="s">
        <v>22</v>
      </c>
      <c r="M21" s="15" t="s">
        <v>22</v>
      </c>
      <c r="N21" s="15" t="s">
        <v>22</v>
      </c>
      <c r="AMJ21"/>
    </row>
    <row r="22" spans="1:1024" s="23" customFormat="1" ht="64.349999999999994" customHeight="1">
      <c r="A22" s="44"/>
      <c r="B22" s="45"/>
      <c r="C22" s="12" t="s">
        <v>18</v>
      </c>
      <c r="D22" s="13" t="s">
        <v>37</v>
      </c>
      <c r="E22" s="14" t="s">
        <v>38</v>
      </c>
      <c r="F22" s="13" t="s">
        <v>29</v>
      </c>
      <c r="G22" s="13">
        <v>1</v>
      </c>
      <c r="H22" s="34">
        <v>1276.08</v>
      </c>
      <c r="I22" s="15">
        <f>H22*1.25</f>
        <v>1595.1</v>
      </c>
      <c r="J22" s="15">
        <f t="shared" si="0"/>
        <v>1595.1</v>
      </c>
      <c r="K22" s="15" t="s">
        <v>22</v>
      </c>
      <c r="L22" s="15" t="s">
        <v>22</v>
      </c>
      <c r="M22" s="15" t="s">
        <v>22</v>
      </c>
      <c r="N22" s="15" t="s">
        <v>22</v>
      </c>
      <c r="AMJ22"/>
    </row>
    <row r="23" spans="1:1024" s="24" customFormat="1" ht="49.5">
      <c r="A23" s="19" t="s">
        <v>39</v>
      </c>
      <c r="B23" s="19"/>
      <c r="C23" s="19"/>
      <c r="D23" s="19"/>
      <c r="E23" s="20" t="s">
        <v>40</v>
      </c>
      <c r="F23" s="19" t="s">
        <v>29</v>
      </c>
      <c r="G23" s="19">
        <v>18</v>
      </c>
      <c r="H23" s="36">
        <f>H24*G24+H25*G25+H26*G26+H27*G27+H28*G28+H29*G29+H30*G30+H31*G31+H32*G32+H33*G33+H34*G34+H35*G35+H36*G36</f>
        <v>980.78066666666678</v>
      </c>
      <c r="I23" s="21">
        <f>SUM(J24:J36)</f>
        <v>1226.02</v>
      </c>
      <c r="J23" s="21">
        <f t="shared" si="0"/>
        <v>22068.36</v>
      </c>
      <c r="K23" s="15" t="s">
        <v>22</v>
      </c>
      <c r="L23" s="15" t="s">
        <v>22</v>
      </c>
      <c r="M23" s="15" t="s">
        <v>22</v>
      </c>
      <c r="N23" s="15" t="s">
        <v>22</v>
      </c>
      <c r="O23" s="35"/>
      <c r="AMJ23"/>
    </row>
    <row r="24" spans="1:1024" ht="37.9" customHeight="1">
      <c r="A24" s="44"/>
      <c r="B24" s="45" t="s">
        <v>17</v>
      </c>
      <c r="C24" s="12" t="s">
        <v>18</v>
      </c>
      <c r="D24" s="22" t="s">
        <v>41</v>
      </c>
      <c r="E24" s="14" t="s">
        <v>42</v>
      </c>
      <c r="F24" s="13" t="s">
        <v>29</v>
      </c>
      <c r="G24" s="13">
        <v>2</v>
      </c>
      <c r="H24" s="34">
        <v>18.399999999999999</v>
      </c>
      <c r="I24" s="15">
        <f>H24*1.25</f>
        <v>23</v>
      </c>
      <c r="J24" s="15">
        <f t="shared" si="0"/>
        <v>46</v>
      </c>
      <c r="K24" s="15" t="s">
        <v>22</v>
      </c>
      <c r="L24" s="15" t="s">
        <v>22</v>
      </c>
      <c r="M24" s="15" t="s">
        <v>22</v>
      </c>
      <c r="N24" s="15" t="s">
        <v>22</v>
      </c>
    </row>
    <row r="25" spans="1:1024" ht="37.9" customHeight="1">
      <c r="A25" s="44"/>
      <c r="B25" s="45"/>
      <c r="C25" s="12" t="s">
        <v>18</v>
      </c>
      <c r="D25" s="22" t="s">
        <v>43</v>
      </c>
      <c r="E25" s="14" t="s">
        <v>44</v>
      </c>
      <c r="F25" s="13" t="s">
        <v>29</v>
      </c>
      <c r="G25" s="13">
        <v>2</v>
      </c>
      <c r="H25" s="34">
        <v>5.98</v>
      </c>
      <c r="I25" s="15">
        <f>H25*1.25</f>
        <v>7.4750000000000005</v>
      </c>
      <c r="J25" s="15">
        <f t="shared" si="0"/>
        <v>14.96</v>
      </c>
      <c r="K25" s="15" t="s">
        <v>22</v>
      </c>
      <c r="L25" s="15" t="s">
        <v>22</v>
      </c>
      <c r="M25" s="15" t="s">
        <v>22</v>
      </c>
      <c r="N25" s="15" t="s">
        <v>22</v>
      </c>
    </row>
    <row r="26" spans="1:1024" ht="26.45" customHeight="1">
      <c r="A26" s="44"/>
      <c r="B26" s="45"/>
      <c r="C26" s="12"/>
      <c r="D26" s="22" t="s">
        <v>27</v>
      </c>
      <c r="E26" s="14" t="s">
        <v>45</v>
      </c>
      <c r="F26" s="13" t="s">
        <v>29</v>
      </c>
      <c r="G26" s="13">
        <v>2</v>
      </c>
      <c r="H26" s="34">
        <f>I26/1.25</f>
        <v>14.981333333333335</v>
      </c>
      <c r="I26" s="15">
        <f>N26</f>
        <v>18.72666666666667</v>
      </c>
      <c r="J26" s="15">
        <f t="shared" si="0"/>
        <v>37.46</v>
      </c>
      <c r="K26" s="15">
        <v>15.02</v>
      </c>
      <c r="L26" s="15">
        <v>23.93</v>
      </c>
      <c r="M26" s="15">
        <v>17.23</v>
      </c>
      <c r="N26" s="15">
        <f>(K26+L26+M26)/3</f>
        <v>18.72666666666667</v>
      </c>
    </row>
    <row r="27" spans="1:1024" ht="51" customHeight="1">
      <c r="A27" s="44"/>
      <c r="B27" s="45"/>
      <c r="C27" s="12"/>
      <c r="D27" s="13" t="s">
        <v>27</v>
      </c>
      <c r="E27" s="14" t="s">
        <v>28</v>
      </c>
      <c r="F27" s="13" t="s">
        <v>29</v>
      </c>
      <c r="G27" s="13">
        <v>2</v>
      </c>
      <c r="H27" s="34">
        <f>I27/1.25</f>
        <v>97.328000000000003</v>
      </c>
      <c r="I27" s="15">
        <f>N27</f>
        <v>121.66000000000001</v>
      </c>
      <c r="J27" s="15">
        <f t="shared" si="0"/>
        <v>243.32</v>
      </c>
      <c r="K27" s="15">
        <v>103.7</v>
      </c>
      <c r="L27" s="15">
        <v>146.25</v>
      </c>
      <c r="M27" s="15">
        <v>115.03</v>
      </c>
      <c r="N27" s="15">
        <f>(K27+L27+M27)/3</f>
        <v>121.66000000000001</v>
      </c>
    </row>
    <row r="28" spans="1:1024" ht="26.45" customHeight="1">
      <c r="A28" s="44"/>
      <c r="B28" s="45"/>
      <c r="C28" s="12" t="s">
        <v>18</v>
      </c>
      <c r="D28" s="13" t="s">
        <v>46</v>
      </c>
      <c r="E28" s="14" t="s">
        <v>47</v>
      </c>
      <c r="F28" s="13" t="s">
        <v>29</v>
      </c>
      <c r="G28" s="13">
        <v>1</v>
      </c>
      <c r="H28" s="34">
        <v>5.04</v>
      </c>
      <c r="I28" s="15">
        <f>H28*1.25</f>
        <v>6.3</v>
      </c>
      <c r="J28" s="15">
        <f t="shared" si="0"/>
        <v>6.3</v>
      </c>
      <c r="K28" s="15" t="s">
        <v>22</v>
      </c>
      <c r="L28" s="15" t="s">
        <v>22</v>
      </c>
      <c r="M28" s="15" t="s">
        <v>22</v>
      </c>
      <c r="N28" s="15" t="s">
        <v>22</v>
      </c>
    </row>
    <row r="29" spans="1:1024" ht="26.45" customHeight="1">
      <c r="A29" s="44"/>
      <c r="B29" s="45"/>
      <c r="C29" s="12" t="s">
        <v>18</v>
      </c>
      <c r="D29" s="13" t="s">
        <v>48</v>
      </c>
      <c r="E29" s="14" t="s">
        <v>49</v>
      </c>
      <c r="F29" s="13" t="s">
        <v>29</v>
      </c>
      <c r="G29" s="13">
        <v>2</v>
      </c>
      <c r="H29" s="34">
        <v>1.37</v>
      </c>
      <c r="I29" s="15">
        <f>H29*1.25</f>
        <v>1.7125000000000001</v>
      </c>
      <c r="J29" s="15">
        <f t="shared" si="0"/>
        <v>3.42</v>
      </c>
      <c r="K29" s="15" t="s">
        <v>22</v>
      </c>
      <c r="L29" s="15" t="s">
        <v>22</v>
      </c>
      <c r="M29" s="15" t="s">
        <v>22</v>
      </c>
      <c r="N29" s="15" t="s">
        <v>22</v>
      </c>
    </row>
    <row r="30" spans="1:1024" ht="26.45" customHeight="1">
      <c r="A30" s="44"/>
      <c r="B30" s="45"/>
      <c r="C30" s="12" t="s">
        <v>50</v>
      </c>
      <c r="D30" s="22" t="s">
        <v>51</v>
      </c>
      <c r="E30" s="14" t="s">
        <v>52</v>
      </c>
      <c r="F30" s="13" t="s">
        <v>29</v>
      </c>
      <c r="G30" s="13">
        <v>2</v>
      </c>
      <c r="H30" s="34">
        <v>6.02</v>
      </c>
      <c r="I30" s="15">
        <f>H30*1.25</f>
        <v>7.5249999999999995</v>
      </c>
      <c r="J30" s="15">
        <f t="shared" si="0"/>
        <v>15.06</v>
      </c>
      <c r="K30" s="15" t="s">
        <v>22</v>
      </c>
      <c r="L30" s="15" t="s">
        <v>22</v>
      </c>
      <c r="M30" s="15" t="s">
        <v>22</v>
      </c>
      <c r="N30" s="15" t="s">
        <v>22</v>
      </c>
    </row>
    <row r="31" spans="1:1024" ht="33">
      <c r="A31" s="44"/>
      <c r="B31" s="45"/>
      <c r="C31" s="12" t="s">
        <v>18</v>
      </c>
      <c r="D31" s="22" t="s">
        <v>53</v>
      </c>
      <c r="E31" s="14" t="s">
        <v>54</v>
      </c>
      <c r="F31" s="13" t="s">
        <v>29</v>
      </c>
      <c r="G31" s="13">
        <v>2</v>
      </c>
      <c r="H31" s="34">
        <v>221.6</v>
      </c>
      <c r="I31" s="15">
        <f>H31*1.25</f>
        <v>277</v>
      </c>
      <c r="J31" s="15">
        <f t="shared" si="0"/>
        <v>554</v>
      </c>
      <c r="K31" s="15" t="s">
        <v>22</v>
      </c>
      <c r="L31" s="15" t="s">
        <v>22</v>
      </c>
      <c r="M31" s="15" t="s">
        <v>22</v>
      </c>
      <c r="N31" s="15" t="s">
        <v>22</v>
      </c>
    </row>
    <row r="32" spans="1:1024" ht="26.45" customHeight="1">
      <c r="A32" s="44"/>
      <c r="B32" s="45"/>
      <c r="C32" s="12"/>
      <c r="D32" s="22" t="s">
        <v>27</v>
      </c>
      <c r="E32" s="14" t="s">
        <v>31</v>
      </c>
      <c r="F32" s="13" t="s">
        <v>29</v>
      </c>
      <c r="G32" s="13">
        <v>3</v>
      </c>
      <c r="H32" s="34">
        <f>I32/1.25</f>
        <v>22.277333333333335</v>
      </c>
      <c r="I32" s="15">
        <f>N32</f>
        <v>27.846666666666668</v>
      </c>
      <c r="J32" s="15">
        <f t="shared" si="0"/>
        <v>83.550000000000011</v>
      </c>
      <c r="K32" s="15">
        <v>22.6</v>
      </c>
      <c r="L32" s="15">
        <v>37.81</v>
      </c>
      <c r="M32" s="15">
        <v>23.13</v>
      </c>
      <c r="N32" s="15">
        <f>(K32+L32+M32)/3</f>
        <v>27.846666666666668</v>
      </c>
    </row>
    <row r="33" spans="1:1024" ht="26.45" customHeight="1">
      <c r="A33" s="44"/>
      <c r="B33" s="45"/>
      <c r="C33" s="12" t="s">
        <v>18</v>
      </c>
      <c r="D33" s="13" t="s">
        <v>55</v>
      </c>
      <c r="E33" s="14" t="s">
        <v>56</v>
      </c>
      <c r="F33" s="13" t="s">
        <v>57</v>
      </c>
      <c r="G33" s="13">
        <v>1</v>
      </c>
      <c r="H33" s="34">
        <v>142.21</v>
      </c>
      <c r="I33" s="15">
        <f>H33*1.25</f>
        <v>177.76250000000002</v>
      </c>
      <c r="J33" s="15">
        <f t="shared" si="0"/>
        <v>177.76</v>
      </c>
      <c r="K33" s="15" t="s">
        <v>22</v>
      </c>
      <c r="L33" s="15" t="s">
        <v>22</v>
      </c>
      <c r="M33" s="15" t="s">
        <v>22</v>
      </c>
      <c r="N33" s="15" t="s">
        <v>22</v>
      </c>
    </row>
    <row r="34" spans="1:1024" ht="26.45" customHeight="1">
      <c r="A34" s="44"/>
      <c r="B34" s="45"/>
      <c r="C34" s="12" t="s">
        <v>50</v>
      </c>
      <c r="D34" s="13">
        <v>4096</v>
      </c>
      <c r="E34" s="14" t="s">
        <v>58</v>
      </c>
      <c r="F34" s="13" t="s">
        <v>57</v>
      </c>
      <c r="G34" s="13">
        <v>1</v>
      </c>
      <c r="H34" s="15">
        <v>16.940000000000001</v>
      </c>
      <c r="I34" s="15">
        <f>H34*1.25</f>
        <v>21.175000000000001</v>
      </c>
      <c r="J34" s="15">
        <f t="shared" si="0"/>
        <v>21.18</v>
      </c>
      <c r="K34" s="15" t="s">
        <v>22</v>
      </c>
      <c r="L34" s="15" t="s">
        <v>22</v>
      </c>
      <c r="M34" s="15" t="s">
        <v>22</v>
      </c>
      <c r="N34" s="15" t="s">
        <v>22</v>
      </c>
    </row>
    <row r="35" spans="1:1024" ht="26.45" customHeight="1">
      <c r="A35" s="44"/>
      <c r="B35" s="45"/>
      <c r="C35" s="12" t="s">
        <v>18</v>
      </c>
      <c r="D35" s="13" t="s">
        <v>59</v>
      </c>
      <c r="E35" s="14" t="s">
        <v>60</v>
      </c>
      <c r="F35" s="13" t="s">
        <v>57</v>
      </c>
      <c r="G35" s="13">
        <v>1</v>
      </c>
      <c r="H35" s="34">
        <v>11.06</v>
      </c>
      <c r="I35" s="15">
        <f>H35*1.25</f>
        <v>13.825000000000001</v>
      </c>
      <c r="J35" s="15">
        <f t="shared" si="0"/>
        <v>13.83</v>
      </c>
      <c r="K35" s="15" t="s">
        <v>22</v>
      </c>
      <c r="L35" s="15" t="s">
        <v>22</v>
      </c>
      <c r="M35" s="15" t="s">
        <v>22</v>
      </c>
      <c r="N35" s="15" t="s">
        <v>22</v>
      </c>
    </row>
    <row r="36" spans="1:1024" ht="26.45" customHeight="1">
      <c r="A36" s="44"/>
      <c r="B36" s="45"/>
      <c r="C36" s="12" t="s">
        <v>18</v>
      </c>
      <c r="D36" s="22" t="s">
        <v>61</v>
      </c>
      <c r="E36" s="14" t="s">
        <v>62</v>
      </c>
      <c r="F36" s="13" t="s">
        <v>57</v>
      </c>
      <c r="G36" s="13">
        <v>1</v>
      </c>
      <c r="H36" s="34">
        <v>7.34</v>
      </c>
      <c r="I36" s="15">
        <f>H36*1.25</f>
        <v>9.1750000000000007</v>
      </c>
      <c r="J36" s="15">
        <f t="shared" si="0"/>
        <v>9.18</v>
      </c>
      <c r="K36" s="15" t="s">
        <v>22</v>
      </c>
      <c r="L36" s="15" t="s">
        <v>22</v>
      </c>
      <c r="M36" s="15" t="s">
        <v>22</v>
      </c>
      <c r="N36" s="15" t="s">
        <v>22</v>
      </c>
    </row>
    <row r="37" spans="1:1024" ht="37.9" customHeight="1">
      <c r="A37" s="19" t="s">
        <v>63</v>
      </c>
      <c r="B37" s="19" t="s">
        <v>14</v>
      </c>
      <c r="C37" s="19"/>
      <c r="D37" s="19"/>
      <c r="E37" s="25" t="s">
        <v>64</v>
      </c>
      <c r="F37" s="19" t="s">
        <v>34</v>
      </c>
      <c r="G37" s="19">
        <v>555.57000000000005</v>
      </c>
      <c r="H37" s="21">
        <f>H38*G38+H39*G39+H40*G40+H41*G41+H42*G42</f>
        <v>128.69499999999999</v>
      </c>
      <c r="I37" s="21">
        <f>SUM(J38:J42)</f>
        <v>160.875</v>
      </c>
      <c r="J37" s="21">
        <f t="shared" si="0"/>
        <v>89380.101600000009</v>
      </c>
      <c r="K37" s="15" t="s">
        <v>22</v>
      </c>
      <c r="L37" s="15" t="s">
        <v>22</v>
      </c>
      <c r="M37" s="15" t="s">
        <v>22</v>
      </c>
      <c r="N37" s="15" t="s">
        <v>22</v>
      </c>
    </row>
    <row r="38" spans="1:1024" ht="37.9" customHeight="1">
      <c r="A38" s="44"/>
      <c r="B38" s="45" t="s">
        <v>17</v>
      </c>
      <c r="C38" s="12"/>
      <c r="D38" s="22" t="s">
        <v>27</v>
      </c>
      <c r="E38" s="14" t="s">
        <v>65</v>
      </c>
      <c r="F38" s="13" t="s">
        <v>34</v>
      </c>
      <c r="G38" s="13">
        <v>1</v>
      </c>
      <c r="H38" s="15">
        <f>I38/1.25</f>
        <v>39.92</v>
      </c>
      <c r="I38" s="15">
        <f>N38</f>
        <v>49.9</v>
      </c>
      <c r="J38" s="15">
        <f t="shared" si="0"/>
        <v>49.9</v>
      </c>
      <c r="K38" s="15">
        <v>48.39</v>
      </c>
      <c r="L38" s="15">
        <v>55.84</v>
      </c>
      <c r="M38" s="15">
        <v>45.47</v>
      </c>
      <c r="N38" s="15">
        <f>(K38+L38+M38)/3</f>
        <v>49.9</v>
      </c>
    </row>
    <row r="39" spans="1:1024" ht="26.45" customHeight="1">
      <c r="A39" s="44"/>
      <c r="B39" s="45"/>
      <c r="C39" s="12" t="s">
        <v>18</v>
      </c>
      <c r="D39" s="22" t="s">
        <v>55</v>
      </c>
      <c r="E39" s="14" t="s">
        <v>56</v>
      </c>
      <c r="F39" s="13" t="s">
        <v>57</v>
      </c>
      <c r="G39" s="13">
        <v>0.5</v>
      </c>
      <c r="H39" s="34">
        <v>142.21</v>
      </c>
      <c r="I39" s="15">
        <f>H39*1.25</f>
        <v>177.76250000000002</v>
      </c>
      <c r="J39" s="15">
        <f t="shared" si="0"/>
        <v>88.88</v>
      </c>
      <c r="K39" s="15" t="s">
        <v>22</v>
      </c>
      <c r="L39" s="15" t="s">
        <v>22</v>
      </c>
      <c r="M39" s="15" t="s">
        <v>22</v>
      </c>
      <c r="N39" s="15" t="s">
        <v>22</v>
      </c>
    </row>
    <row r="40" spans="1:1024" ht="26.45" customHeight="1">
      <c r="A40" s="44"/>
      <c r="B40" s="45"/>
      <c r="C40" s="12" t="s">
        <v>66</v>
      </c>
      <c r="D40" s="22" t="s">
        <v>67</v>
      </c>
      <c r="E40" s="14" t="s">
        <v>58</v>
      </c>
      <c r="F40" s="13" t="s">
        <v>57</v>
      </c>
      <c r="G40" s="13">
        <v>0.5</v>
      </c>
      <c r="H40" s="34">
        <v>16.940000000000001</v>
      </c>
      <c r="I40" s="15">
        <f>H40*1.25</f>
        <v>21.175000000000001</v>
      </c>
      <c r="J40" s="15">
        <f t="shared" si="0"/>
        <v>10.59</v>
      </c>
      <c r="K40" s="15" t="s">
        <v>22</v>
      </c>
      <c r="L40" s="15" t="s">
        <v>22</v>
      </c>
      <c r="M40" s="15" t="s">
        <v>22</v>
      </c>
      <c r="N40" s="15" t="s">
        <v>22</v>
      </c>
    </row>
    <row r="41" spans="1:1024" ht="26.45" customHeight="1">
      <c r="A41" s="44"/>
      <c r="B41" s="45"/>
      <c r="C41" s="12" t="s">
        <v>18</v>
      </c>
      <c r="D41" s="13" t="s">
        <v>59</v>
      </c>
      <c r="E41" s="14" t="s">
        <v>60</v>
      </c>
      <c r="F41" s="13" t="s">
        <v>57</v>
      </c>
      <c r="G41" s="13">
        <v>0.5</v>
      </c>
      <c r="H41" s="34">
        <v>11.06</v>
      </c>
      <c r="I41" s="15">
        <f>H41*1.25</f>
        <v>13.825000000000001</v>
      </c>
      <c r="J41" s="15">
        <f t="shared" si="0"/>
        <v>6.915</v>
      </c>
      <c r="K41" s="15" t="s">
        <v>22</v>
      </c>
      <c r="L41" s="15" t="s">
        <v>22</v>
      </c>
      <c r="M41" s="15" t="s">
        <v>22</v>
      </c>
      <c r="N41" s="15" t="s">
        <v>22</v>
      </c>
    </row>
    <row r="42" spans="1:1024" ht="26.45" customHeight="1">
      <c r="A42" s="44"/>
      <c r="B42" s="45"/>
      <c r="C42" s="12" t="s">
        <v>18</v>
      </c>
      <c r="D42" s="13" t="s">
        <v>61</v>
      </c>
      <c r="E42" s="14" t="s">
        <v>62</v>
      </c>
      <c r="F42" s="13" t="s">
        <v>57</v>
      </c>
      <c r="G42" s="13">
        <v>0.5</v>
      </c>
      <c r="H42" s="34">
        <v>7.34</v>
      </c>
      <c r="I42" s="15">
        <f>H42*1.25</f>
        <v>9.1750000000000007</v>
      </c>
      <c r="J42" s="15">
        <f t="shared" si="0"/>
        <v>4.59</v>
      </c>
      <c r="K42" s="15" t="s">
        <v>22</v>
      </c>
      <c r="L42" s="15" t="s">
        <v>22</v>
      </c>
      <c r="M42" s="15" t="s">
        <v>22</v>
      </c>
      <c r="N42" s="15" t="s">
        <v>22</v>
      </c>
    </row>
    <row r="43" spans="1:1024" s="2" customFormat="1" ht="51" customHeight="1">
      <c r="A43" s="19" t="s">
        <v>68</v>
      </c>
      <c r="B43" s="19" t="s">
        <v>14</v>
      </c>
      <c r="C43" s="19"/>
      <c r="D43" s="19"/>
      <c r="E43" s="20" t="s">
        <v>69</v>
      </c>
      <c r="F43" s="19" t="s">
        <v>29</v>
      </c>
      <c r="G43" s="19">
        <v>11</v>
      </c>
      <c r="H43" s="36">
        <f>H44*G44+H45*G45+H46*G46+H47*G47+H48*G48</f>
        <v>2458.3700000000003</v>
      </c>
      <c r="I43" s="21">
        <f>SUM(J44:J48)</f>
        <v>3072.9799999999996</v>
      </c>
      <c r="J43" s="21">
        <f t="shared" si="0"/>
        <v>33802.78</v>
      </c>
      <c r="K43" s="15" t="s">
        <v>22</v>
      </c>
      <c r="L43" s="15" t="s">
        <v>22</v>
      </c>
      <c r="M43" s="15" t="s">
        <v>22</v>
      </c>
      <c r="N43" s="15" t="s">
        <v>22</v>
      </c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AMJ43"/>
    </row>
    <row r="44" spans="1:1024" s="2" customFormat="1" ht="26.45" customHeight="1">
      <c r="A44" s="44"/>
      <c r="B44" s="45" t="s">
        <v>17</v>
      </c>
      <c r="C44" s="12" t="s">
        <v>18</v>
      </c>
      <c r="D44" s="22" t="s">
        <v>70</v>
      </c>
      <c r="E44" s="14" t="s">
        <v>71</v>
      </c>
      <c r="F44" s="13" t="s">
        <v>29</v>
      </c>
      <c r="G44" s="13">
        <v>1</v>
      </c>
      <c r="H44" s="34">
        <v>2280.8200000000002</v>
      </c>
      <c r="I44" s="15">
        <f>H44*1.25</f>
        <v>2851.0250000000001</v>
      </c>
      <c r="J44" s="15">
        <f t="shared" si="0"/>
        <v>2851.03</v>
      </c>
      <c r="K44" s="15" t="s">
        <v>22</v>
      </c>
      <c r="L44" s="15" t="s">
        <v>22</v>
      </c>
      <c r="M44" s="15" t="s">
        <v>22</v>
      </c>
      <c r="N44" s="15" t="s">
        <v>22</v>
      </c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AMJ44"/>
    </row>
    <row r="45" spans="1:1024" s="2" customFormat="1" ht="26.45" customHeight="1">
      <c r="A45" s="44"/>
      <c r="B45" s="45"/>
      <c r="C45" s="12" t="s">
        <v>18</v>
      </c>
      <c r="D45" s="22" t="s">
        <v>72</v>
      </c>
      <c r="E45" s="14" t="s">
        <v>56</v>
      </c>
      <c r="F45" s="13" t="s">
        <v>57</v>
      </c>
      <c r="G45" s="13">
        <v>1</v>
      </c>
      <c r="H45" s="34">
        <v>142.21</v>
      </c>
      <c r="I45" s="15">
        <f>H45*1.25</f>
        <v>177.76250000000002</v>
      </c>
      <c r="J45" s="15">
        <f t="shared" si="0"/>
        <v>177.76</v>
      </c>
      <c r="K45" s="15" t="s">
        <v>22</v>
      </c>
      <c r="L45" s="15" t="s">
        <v>22</v>
      </c>
      <c r="M45" s="15" t="s">
        <v>22</v>
      </c>
      <c r="N45" s="15" t="s">
        <v>22</v>
      </c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AMJ45"/>
    </row>
    <row r="46" spans="1:1024" ht="26.45" customHeight="1">
      <c r="A46" s="44"/>
      <c r="B46" s="45"/>
      <c r="C46" s="12" t="s">
        <v>50</v>
      </c>
      <c r="D46" s="22" t="s">
        <v>73</v>
      </c>
      <c r="E46" s="14" t="s">
        <v>58</v>
      </c>
      <c r="F46" s="13" t="s">
        <v>57</v>
      </c>
      <c r="G46" s="13">
        <v>1</v>
      </c>
      <c r="H46" s="34">
        <v>16.940000000000001</v>
      </c>
      <c r="I46" s="15">
        <f>H46*1.25</f>
        <v>21.175000000000001</v>
      </c>
      <c r="J46" s="15">
        <f t="shared" si="0"/>
        <v>21.18</v>
      </c>
      <c r="K46" s="15" t="s">
        <v>22</v>
      </c>
      <c r="L46" s="15" t="s">
        <v>22</v>
      </c>
      <c r="M46" s="15" t="s">
        <v>22</v>
      </c>
      <c r="N46" s="15" t="s">
        <v>22</v>
      </c>
    </row>
    <row r="47" spans="1:1024" ht="26.45" customHeight="1">
      <c r="A47" s="44"/>
      <c r="B47" s="45"/>
      <c r="C47" s="12" t="s">
        <v>18</v>
      </c>
      <c r="D47" s="13" t="s">
        <v>74</v>
      </c>
      <c r="E47" s="14" t="s">
        <v>60</v>
      </c>
      <c r="F47" s="13" t="s">
        <v>57</v>
      </c>
      <c r="G47" s="13">
        <v>1</v>
      </c>
      <c r="H47" s="34">
        <v>11.06</v>
      </c>
      <c r="I47" s="15">
        <f>H47*1.25</f>
        <v>13.825000000000001</v>
      </c>
      <c r="J47" s="15">
        <f t="shared" si="0"/>
        <v>13.83</v>
      </c>
      <c r="K47" s="15" t="s">
        <v>22</v>
      </c>
      <c r="L47" s="15" t="s">
        <v>22</v>
      </c>
      <c r="M47" s="15" t="s">
        <v>22</v>
      </c>
      <c r="N47" s="15" t="s">
        <v>22</v>
      </c>
    </row>
    <row r="48" spans="1:1024" s="2" customFormat="1" ht="26.45" customHeight="1">
      <c r="A48" s="44"/>
      <c r="B48" s="45"/>
      <c r="C48" s="12" t="s">
        <v>18</v>
      </c>
      <c r="D48" s="13" t="s">
        <v>61</v>
      </c>
      <c r="E48" s="14" t="s">
        <v>62</v>
      </c>
      <c r="F48" s="13" t="s">
        <v>57</v>
      </c>
      <c r="G48" s="13">
        <v>1</v>
      </c>
      <c r="H48" s="34">
        <v>7.34</v>
      </c>
      <c r="I48" s="15">
        <f>H48*1.25</f>
        <v>9.1750000000000007</v>
      </c>
      <c r="J48" s="15">
        <f t="shared" si="0"/>
        <v>9.18</v>
      </c>
      <c r="K48" s="15" t="s">
        <v>22</v>
      </c>
      <c r="L48" s="15" t="s">
        <v>22</v>
      </c>
      <c r="M48" s="15" t="s">
        <v>22</v>
      </c>
      <c r="N48" s="15" t="s">
        <v>22</v>
      </c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AMJ48"/>
    </row>
    <row r="49" spans="1:1024" s="2" customFormat="1" ht="28.35" customHeight="1">
      <c r="A49" s="16">
        <v>3</v>
      </c>
      <c r="B49" s="16" t="s">
        <v>14</v>
      </c>
      <c r="C49" s="16"/>
      <c r="D49" s="16"/>
      <c r="E49" s="26" t="s">
        <v>75</v>
      </c>
      <c r="F49" s="16"/>
      <c r="G49" s="16"/>
      <c r="H49" s="18"/>
      <c r="I49" s="27"/>
      <c r="J49" s="18">
        <f>J50</f>
        <v>4803.93</v>
      </c>
      <c r="K49" s="27"/>
      <c r="L49" s="27"/>
      <c r="M49" s="27"/>
      <c r="N49" s="27"/>
      <c r="O49" s="28"/>
      <c r="P49" s="2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AMJ49"/>
    </row>
    <row r="50" spans="1:1024" ht="37.9" customHeight="1">
      <c r="A50" s="13" t="s">
        <v>76</v>
      </c>
      <c r="B50" s="12" t="s">
        <v>17</v>
      </c>
      <c r="C50" s="12"/>
      <c r="D50" s="13" t="s">
        <v>27</v>
      </c>
      <c r="E50" s="30" t="s">
        <v>77</v>
      </c>
      <c r="F50" s="13" t="s">
        <v>29</v>
      </c>
      <c r="G50" s="13">
        <v>1</v>
      </c>
      <c r="H50" s="21">
        <f>I50/1.25</f>
        <v>3843.141333333333</v>
      </c>
      <c r="I50" s="15">
        <f>N50</f>
        <v>4803.9266666666663</v>
      </c>
      <c r="J50" s="38">
        <f>G50*ROUND(I50,2)</f>
        <v>4803.93</v>
      </c>
      <c r="K50" s="15">
        <v>3961.91</v>
      </c>
      <c r="L50" s="15">
        <v>5982.75</v>
      </c>
      <c r="M50" s="15">
        <v>4467.12</v>
      </c>
      <c r="N50" s="15">
        <f>(K50+L50+M50)/3</f>
        <v>4803.9266666666663</v>
      </c>
      <c r="O50" s="29"/>
      <c r="P50" s="29"/>
    </row>
    <row r="51" spans="1:1024" ht="45" customHeight="1">
      <c r="A51" s="46" t="s">
        <v>78</v>
      </c>
      <c r="B51" s="46"/>
      <c r="C51" s="46"/>
      <c r="D51" s="46"/>
      <c r="E51" s="46"/>
      <c r="F51" s="46"/>
      <c r="G51" s="46"/>
      <c r="H51" s="37" t="s">
        <v>79</v>
      </c>
      <c r="I51" s="39">
        <f>J13+J15+J49</f>
        <v>278508.97659999999</v>
      </c>
      <c r="J51" s="39"/>
      <c r="K51" s="15" t="s">
        <v>22</v>
      </c>
      <c r="L51" s="15" t="s">
        <v>22</v>
      </c>
      <c r="M51" s="15" t="s">
        <v>22</v>
      </c>
      <c r="N51" s="15" t="s">
        <v>22</v>
      </c>
      <c r="O51" s="29"/>
      <c r="P51" s="29"/>
    </row>
    <row r="52" spans="1:1024" ht="26.45" customHeight="1">
      <c r="A52" s="40"/>
      <c r="B52" s="40"/>
      <c r="C52" s="40"/>
      <c r="D52" s="40"/>
      <c r="E52" s="40"/>
      <c r="F52" s="40"/>
      <c r="G52" s="40"/>
      <c r="H52" s="40"/>
      <c r="I52" s="40"/>
      <c r="J52" s="40"/>
      <c r="K52" s="40"/>
      <c r="L52" s="40"/>
      <c r="M52" s="40"/>
      <c r="N52" s="40"/>
    </row>
    <row r="53" spans="1:1024" ht="25.15" customHeight="1">
      <c r="A53" s="41"/>
      <c r="B53" s="41"/>
      <c r="C53" s="41"/>
      <c r="D53" s="41"/>
      <c r="E53" s="41"/>
      <c r="F53" s="41"/>
      <c r="G53" s="41"/>
      <c r="H53" s="41"/>
      <c r="I53" s="41"/>
      <c r="J53" s="41"/>
      <c r="K53" s="41"/>
      <c r="L53" s="41"/>
      <c r="M53" s="41"/>
      <c r="N53" s="41"/>
    </row>
    <row r="54" spans="1:1024" s="31" customFormat="1">
      <c r="AMJ54"/>
    </row>
    <row r="55" spans="1:1024" ht="15" customHeight="1">
      <c r="A55" s="42"/>
      <c r="B55" s="42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29"/>
      <c r="P55" s="29"/>
      <c r="Q55" s="29"/>
      <c r="R55" s="29"/>
      <c r="S55" s="29"/>
    </row>
    <row r="56" spans="1:1024">
      <c r="A56" s="43"/>
      <c r="B56" s="43"/>
      <c r="C56" s="43"/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</row>
    <row r="57" spans="1:1024">
      <c r="A57" s="43"/>
      <c r="B57" s="43"/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</row>
    <row r="58" spans="1:1024">
      <c r="A58" s="43"/>
      <c r="B58" s="43"/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</row>
    <row r="59" spans="1:1024">
      <c r="A59" s="43"/>
      <c r="B59" s="43"/>
      <c r="C59" s="43"/>
      <c r="D59" s="43"/>
      <c r="E59" s="43"/>
      <c r="F59" s="43"/>
      <c r="G59" s="43"/>
      <c r="H59" s="43"/>
      <c r="I59" s="43"/>
      <c r="J59" s="43"/>
      <c r="K59" s="43"/>
      <c r="L59" s="43"/>
      <c r="M59" s="43"/>
      <c r="N59" s="43"/>
    </row>
    <row r="60" spans="1:1024">
      <c r="A60" s="43"/>
      <c r="B60" s="43"/>
      <c r="C60" s="43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</row>
    <row r="61" spans="1:1024">
      <c r="A61" s="43"/>
      <c r="B61" s="43"/>
      <c r="C61" s="43"/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</row>
    <row r="62" spans="1:1024">
      <c r="A62" s="43"/>
      <c r="B62" s="43"/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</row>
    <row r="63" spans="1:1024">
      <c r="A63" s="43"/>
      <c r="B63" s="43"/>
      <c r="C63" s="43"/>
      <c r="D63" s="43"/>
      <c r="E63" s="43"/>
      <c r="F63" s="43"/>
      <c r="G63" s="43"/>
      <c r="H63" s="43"/>
      <c r="I63" s="43"/>
      <c r="J63" s="43"/>
      <c r="K63" s="43"/>
      <c r="L63" s="43"/>
      <c r="M63" s="43"/>
      <c r="N63" s="43"/>
    </row>
    <row r="64" spans="1:1024">
      <c r="A64" s="43"/>
      <c r="B64" s="43"/>
      <c r="C64" s="43"/>
      <c r="D64" s="43"/>
      <c r="E64" s="43"/>
      <c r="F64" s="43"/>
      <c r="G64" s="43"/>
      <c r="H64" s="43"/>
      <c r="I64" s="43"/>
      <c r="J64" s="43"/>
      <c r="K64" s="43"/>
      <c r="L64" s="43"/>
      <c r="M64" s="43"/>
      <c r="N64" s="43"/>
    </row>
    <row r="65" spans="1:14">
      <c r="A65" s="43"/>
      <c r="B65" s="43"/>
      <c r="C65" s="43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</row>
    <row r="66" spans="1:14">
      <c r="A66" s="43"/>
      <c r="B66" s="43"/>
      <c r="C66" s="43"/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</row>
    <row r="67" spans="1:14">
      <c r="A67" s="43"/>
      <c r="B67" s="43"/>
      <c r="C67" s="43"/>
      <c r="D67" s="43"/>
      <c r="E67" s="43"/>
      <c r="F67" s="43"/>
      <c r="G67" s="43"/>
      <c r="H67" s="43"/>
      <c r="I67" s="43"/>
      <c r="J67" s="43"/>
      <c r="K67" s="43"/>
      <c r="L67" s="43"/>
      <c r="M67" s="43"/>
      <c r="N67" s="43"/>
    </row>
    <row r="68" spans="1:14">
      <c r="A68" s="43"/>
      <c r="B68" s="43"/>
      <c r="C68" s="43"/>
      <c r="D68" s="43"/>
      <c r="E68" s="43"/>
      <c r="F68" s="43"/>
      <c r="G68" s="43"/>
      <c r="H68" s="43"/>
      <c r="I68" s="43"/>
      <c r="J68" s="43"/>
      <c r="K68" s="43"/>
      <c r="L68" s="43"/>
      <c r="M68" s="43"/>
      <c r="N68" s="43"/>
    </row>
    <row r="69" spans="1:14">
      <c r="A69" s="43"/>
      <c r="B69" s="43"/>
      <c r="C69" s="43"/>
      <c r="D69" s="43"/>
      <c r="E69" s="43"/>
      <c r="F69" s="43"/>
      <c r="G69" s="43"/>
      <c r="H69" s="43"/>
      <c r="I69" s="43"/>
      <c r="J69" s="43"/>
      <c r="K69" s="43"/>
      <c r="L69" s="43"/>
      <c r="M69" s="43"/>
      <c r="N69" s="43"/>
    </row>
    <row r="70" spans="1:14">
      <c r="A70" s="43"/>
      <c r="B70" s="43"/>
      <c r="C70" s="43"/>
      <c r="D70" s="43"/>
      <c r="E70" s="43"/>
      <c r="F70" s="43"/>
      <c r="G70" s="43"/>
      <c r="H70" s="43"/>
      <c r="I70" s="43"/>
      <c r="J70" s="43"/>
      <c r="K70" s="43"/>
      <c r="L70" s="43"/>
      <c r="M70" s="43"/>
      <c r="N70" s="43"/>
    </row>
    <row r="71" spans="1:14">
      <c r="A71" s="43"/>
      <c r="B71" s="43"/>
      <c r="C71" s="43"/>
      <c r="D71" s="43"/>
      <c r="E71" s="43"/>
      <c r="F71" s="43"/>
      <c r="G71" s="43"/>
      <c r="H71" s="43"/>
      <c r="I71" s="43"/>
      <c r="J71" s="43"/>
      <c r="K71" s="43"/>
      <c r="L71" s="43"/>
      <c r="M71" s="43"/>
      <c r="N71" s="43"/>
    </row>
    <row r="72" spans="1:14">
      <c r="A72" s="43"/>
      <c r="B72" s="43"/>
      <c r="C72" s="43"/>
      <c r="D72" s="43"/>
      <c r="E72" s="43"/>
      <c r="F72" s="43"/>
      <c r="G72" s="43"/>
      <c r="H72" s="43"/>
      <c r="I72" s="43"/>
      <c r="J72" s="43"/>
      <c r="K72" s="43"/>
      <c r="L72" s="43"/>
      <c r="M72" s="43"/>
      <c r="N72" s="43"/>
    </row>
    <row r="73" spans="1:14">
      <c r="A73" s="43"/>
      <c r="B73" s="43"/>
      <c r="C73" s="43"/>
      <c r="D73" s="43"/>
      <c r="E73" s="43"/>
      <c r="F73" s="43"/>
      <c r="G73" s="43"/>
      <c r="H73" s="43"/>
      <c r="I73" s="43"/>
      <c r="J73" s="43"/>
      <c r="K73" s="43"/>
      <c r="L73" s="43"/>
      <c r="M73" s="43"/>
      <c r="N73" s="43"/>
    </row>
    <row r="74" spans="1:14">
      <c r="A74" s="43"/>
      <c r="B74" s="43"/>
      <c r="C74" s="43"/>
      <c r="D74" s="43"/>
      <c r="E74" s="43"/>
      <c r="F74" s="43"/>
      <c r="G74" s="43"/>
      <c r="H74" s="43"/>
      <c r="I74" s="43"/>
      <c r="J74" s="43"/>
      <c r="K74" s="43"/>
      <c r="L74" s="43"/>
      <c r="M74" s="43"/>
      <c r="N74" s="43"/>
    </row>
    <row r="75" spans="1:14">
      <c r="A75" s="43"/>
      <c r="B75" s="43"/>
      <c r="C75" s="43"/>
      <c r="D75" s="43"/>
      <c r="E75" s="43"/>
      <c r="F75" s="43"/>
      <c r="G75" s="43"/>
      <c r="H75" s="43"/>
      <c r="I75" s="43"/>
      <c r="J75" s="43"/>
      <c r="K75" s="43"/>
      <c r="L75" s="43"/>
      <c r="M75" s="43"/>
      <c r="N75" s="43"/>
    </row>
    <row r="76" spans="1:14">
      <c r="A76" s="43"/>
      <c r="B76" s="43"/>
      <c r="C76" s="43"/>
      <c r="D76" s="43"/>
      <c r="E76" s="43"/>
      <c r="F76" s="43"/>
      <c r="G76" s="43"/>
      <c r="H76" s="43"/>
      <c r="I76" s="43"/>
      <c r="J76" s="43"/>
      <c r="K76" s="43"/>
      <c r="L76" s="43"/>
      <c r="M76" s="43"/>
      <c r="N76" s="43"/>
    </row>
    <row r="77" spans="1:14">
      <c r="A77" s="43"/>
      <c r="B77" s="43"/>
      <c r="C77" s="43"/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</row>
    <row r="78" spans="1:14">
      <c r="A78" s="32"/>
    </row>
    <row r="79" spans="1:14">
      <c r="A79" s="32"/>
    </row>
    <row r="80" spans="1:14">
      <c r="A80" s="32"/>
    </row>
    <row r="81" spans="1:1">
      <c r="A81" s="32"/>
    </row>
    <row r="82" spans="1:1">
      <c r="A82" s="32"/>
    </row>
    <row r="83" spans="1:1">
      <c r="A83" s="32"/>
    </row>
    <row r="84" spans="1:1">
      <c r="A84" s="32"/>
    </row>
    <row r="85" spans="1:1">
      <c r="A85" s="32"/>
    </row>
    <row r="86" spans="1:1">
      <c r="A86" s="32"/>
    </row>
    <row r="87" spans="1:1">
      <c r="A87" s="32"/>
    </row>
    <row r="88" spans="1:1">
      <c r="A88" s="32"/>
    </row>
    <row r="89" spans="1:1">
      <c r="A89" s="32"/>
    </row>
    <row r="90" spans="1:1">
      <c r="A90" s="32"/>
    </row>
    <row r="91" spans="1:1">
      <c r="A91" s="32"/>
    </row>
    <row r="92" spans="1:1">
      <c r="A92" s="32"/>
    </row>
    <row r="93" spans="1:1">
      <c r="A93" s="32"/>
    </row>
    <row r="94" spans="1:1">
      <c r="A94" s="32"/>
    </row>
    <row r="95" spans="1:1">
      <c r="A95" s="32"/>
    </row>
    <row r="96" spans="1:1">
      <c r="A96" s="32"/>
    </row>
    <row r="97" spans="1:1">
      <c r="A97" s="32"/>
    </row>
    <row r="98" spans="1:1">
      <c r="A98" s="32"/>
    </row>
    <row r="99" spans="1:1">
      <c r="A99" s="32"/>
    </row>
    <row r="100" spans="1:1">
      <c r="A100" s="32"/>
    </row>
    <row r="101" spans="1:1">
      <c r="A101" s="32"/>
    </row>
    <row r="102" spans="1:1">
      <c r="A102" s="32"/>
    </row>
    <row r="103" spans="1:1">
      <c r="A103" s="32"/>
    </row>
    <row r="104" spans="1:1">
      <c r="A104" s="32"/>
    </row>
    <row r="105" spans="1:1">
      <c r="A105" s="32"/>
    </row>
    <row r="106" spans="1:1">
      <c r="A106" s="32"/>
    </row>
    <row r="107" spans="1:1">
      <c r="A107" s="32"/>
    </row>
    <row r="108" spans="1:1">
      <c r="A108" s="32"/>
    </row>
    <row r="109" spans="1:1">
      <c r="A109" s="32"/>
    </row>
    <row r="110" spans="1:1">
      <c r="A110" s="32"/>
    </row>
    <row r="111" spans="1:1">
      <c r="A111" s="32"/>
    </row>
    <row r="112" spans="1:1">
      <c r="A112" s="32"/>
    </row>
    <row r="113" spans="1:1">
      <c r="A113" s="32"/>
    </row>
    <row r="114" spans="1:1">
      <c r="A114" s="32"/>
    </row>
    <row r="115" spans="1:1">
      <c r="A115" s="32"/>
    </row>
    <row r="116" spans="1:1">
      <c r="A116" s="32"/>
    </row>
    <row r="117" spans="1:1">
      <c r="A117" s="32"/>
    </row>
    <row r="118" spans="1:1">
      <c r="A118" s="32"/>
    </row>
    <row r="119" spans="1:1">
      <c r="A119" s="32"/>
    </row>
    <row r="120" spans="1:1">
      <c r="A120" s="32"/>
    </row>
    <row r="121" spans="1:1">
      <c r="A121" s="32"/>
    </row>
    <row r="122" spans="1:1">
      <c r="A122" s="32"/>
    </row>
    <row r="123" spans="1:1">
      <c r="A123" s="32"/>
    </row>
    <row r="124" spans="1:1">
      <c r="A124" s="32"/>
    </row>
    <row r="125" spans="1:1">
      <c r="A125" s="32"/>
    </row>
    <row r="126" spans="1:1">
      <c r="A126" s="32"/>
    </row>
    <row r="127" spans="1:1">
      <c r="A127" s="33"/>
    </row>
  </sheetData>
  <mergeCells count="20">
    <mergeCell ref="A1:J7"/>
    <mergeCell ref="K1:N7"/>
    <mergeCell ref="A8:J10"/>
    <mergeCell ref="K8:N11"/>
    <mergeCell ref="A11:J11"/>
    <mergeCell ref="C12:D12"/>
    <mergeCell ref="A17:A22"/>
    <mergeCell ref="B17:B22"/>
    <mergeCell ref="A24:A36"/>
    <mergeCell ref="B24:B36"/>
    <mergeCell ref="A38:A42"/>
    <mergeCell ref="B38:B42"/>
    <mergeCell ref="A44:A48"/>
    <mergeCell ref="B44:B48"/>
    <mergeCell ref="A51:G51"/>
    <mergeCell ref="I51:J51"/>
    <mergeCell ref="A52:N52"/>
    <mergeCell ref="A53:N53"/>
    <mergeCell ref="A55:N55"/>
    <mergeCell ref="A56:N77"/>
  </mergeCells>
  <printOptions horizontalCentered="1" gridLines="1"/>
  <pageMargins left="0" right="0" top="0.39370078740157483" bottom="0" header="0.51181102362204722" footer="0.51181102362204722"/>
  <pageSetup paperSize="9" scale="40" firstPageNumber="0" orientation="landscape" horizontalDpi="300" verticalDpi="300" r:id="rId1"/>
  <rowBreaks count="1" manualBreakCount="1">
    <brk id="42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51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37</vt:i4>
      </vt:variant>
    </vt:vector>
  </HeadingPairs>
  <TitlesOfParts>
    <vt:vector size="38" baseType="lpstr">
      <vt:lpstr>PLANILHA ORÇAMENTÁRIA</vt:lpstr>
      <vt:lpstr>'PLANILHA ORÇAMENTÁRIA'!__xlnm_Print_Area</vt:lpstr>
      <vt:lpstr>'PLANILHA ORÇAMENTÁRIA'!__xlnm_Print_Area_0</vt:lpstr>
      <vt:lpstr>'PLANILHA ORÇAMENTÁRIA'!__xlnm_Print_Area_0_0</vt:lpstr>
      <vt:lpstr>'PLANILHA ORÇAMENTÁRIA'!__xlnm_Print_Area_0_0_0</vt:lpstr>
      <vt:lpstr>'PLANILHA ORÇAMENTÁRIA'!__xlnm_Print_Area_0_0_0_0</vt:lpstr>
      <vt:lpstr>'PLANILHA ORÇAMENTÁRIA'!__xlnm_Print_Area_0_0_0_0_0</vt:lpstr>
      <vt:lpstr>'PLANILHA ORÇAMENTÁRIA'!__xlnm_Print_Area_0_0_0_0_0_0</vt:lpstr>
      <vt:lpstr>'PLANILHA ORÇAMENTÁRIA'!__xlnm_Print_Area_0_0_0_0_0_0_0</vt:lpstr>
      <vt:lpstr>'PLANILHA ORÇAMENTÁRIA'!__xlnm_Print_Area_0_0_0_0_0_0_0_0</vt:lpstr>
      <vt:lpstr>'PLANILHA ORÇAMENTÁRIA'!__xlnm_Print_Area_0_0_0_0_0_0_0_0_0</vt:lpstr>
      <vt:lpstr>'PLANILHA ORÇAMENTÁRIA'!__xlnm_Print_Area_0_0_0_0_0_0_0_0_0_0</vt:lpstr>
      <vt:lpstr>'PLANILHA ORÇAMENTÁRIA'!__xlnm_Print_Area_0_0_0_0_0_0_0_0_0_0_0</vt:lpstr>
      <vt:lpstr>'PLANILHA ORÇAMENTÁRIA'!__xlnm_Print_Area_0_0_0_0_0_0_0_0_0_0_0_0</vt:lpstr>
      <vt:lpstr>'PLANILHA ORÇAMENTÁRIA'!__xlnm_Print_Area_0_0_0_0_0_0_0_0_0_0_0_0_0</vt:lpstr>
      <vt:lpstr>'PLANILHA ORÇAMENTÁRIA'!__xlnm_Print_Area_0_0_0_0_0_0_0_0_0_0_0_0_0_0</vt:lpstr>
      <vt:lpstr>'PLANILHA ORÇAMENTÁRIA'!__xlnm_Print_Area_0_0_0_0_0_0_0_0_0_0_0_0_0_0_0</vt:lpstr>
      <vt:lpstr>'PLANILHA ORÇAMENTÁRIA'!__xlnm_Print_Area_0_0_0_0_0_0_0_0_0_0_0_0_0_0_0_0</vt:lpstr>
      <vt:lpstr>'PLANILHA ORÇAMENTÁRIA'!__xlnm_Print_Titles</vt:lpstr>
      <vt:lpstr>'PLANILHA ORÇAMENTÁRIA'!__xlnm_Print_Titles_0</vt:lpstr>
      <vt:lpstr>'PLANILHA ORÇAMENTÁRIA'!__xlnm_Print_Titles_0_0</vt:lpstr>
      <vt:lpstr>'PLANILHA ORÇAMENTÁRIA'!__xlnm_Print_Titles_0_0_0</vt:lpstr>
      <vt:lpstr>'PLANILHA ORÇAMENTÁRIA'!__xlnm_Print_Titles_0_0_0_0</vt:lpstr>
      <vt:lpstr>'PLANILHA ORÇAMENTÁRIA'!__xlnm_Print_Titles_0_0_0_0_0</vt:lpstr>
      <vt:lpstr>'PLANILHA ORÇAMENTÁRIA'!__xlnm_Print_Titles_0_0_0_0_0_0</vt:lpstr>
      <vt:lpstr>'PLANILHA ORÇAMENTÁRIA'!__xlnm_Print_Titles_0_0_0_0_0_0_0</vt:lpstr>
      <vt:lpstr>'PLANILHA ORÇAMENTÁRIA'!__xlnm_Print_Titles_0_0_0_0_0_0_0_0</vt:lpstr>
      <vt:lpstr>'PLANILHA ORÇAMENTÁRIA'!__xlnm_Print_Titles_0_0_0_0_0_0_0_0_0</vt:lpstr>
      <vt:lpstr>'PLANILHA ORÇAMENTÁRIA'!__xlnm_Print_Titles_0_0_0_0_0_0_0_0_0_0</vt:lpstr>
      <vt:lpstr>'PLANILHA ORÇAMENTÁRIA'!__xlnm_Print_Titles_0_0_0_0_0_0_0_0_0_0_0</vt:lpstr>
      <vt:lpstr>'PLANILHA ORÇAMENTÁRIA'!__xlnm_Print_Titles_0_0_0_0_0_0_0_0_0_0_0_0</vt:lpstr>
      <vt:lpstr>'PLANILHA ORÇAMENTÁRIA'!__xlnm_Print_Titles_0_0_0_0_0_0_0_0_0_0_0_0_0</vt:lpstr>
      <vt:lpstr>'PLANILHA ORÇAMENTÁRIA'!__xlnm_Print_Titles_0_0_0_0_0_0_0_0_0_0_0_0_0_0</vt:lpstr>
      <vt:lpstr>'PLANILHA ORÇAMENTÁRIA'!__xlnm_Print_Titles_0_0_0_0_0_0_0_0_0_0_0_0_0_0_0</vt:lpstr>
      <vt:lpstr>'PLANILHA ORÇAMENTÁRIA'!__xlnm_Print_Titles_0_0_0_0_0_0_0_0_0_0_0_0_0_0_0_0</vt:lpstr>
      <vt:lpstr>'PLANILHA ORÇAMENTÁRIA'!Area_de_impressao</vt:lpstr>
      <vt:lpstr>'PLANILHA ORÇAMENTÁRIA'!Print_Titles_0</vt:lpstr>
      <vt:lpstr>'PLANILHA ORÇAMENTÁRIA'!Titulos_de_impressao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ARQUITETURA</dc:creator>
  <dc:description/>
  <cp:lastModifiedBy>LIC12508</cp:lastModifiedBy>
  <cp:revision>13</cp:revision>
  <cp:lastPrinted>2021-10-26T18:51:55Z</cp:lastPrinted>
  <dcterms:created xsi:type="dcterms:W3CDTF">2016-02-04T13:06:56Z</dcterms:created>
  <dcterms:modified xsi:type="dcterms:W3CDTF">2021-10-26T18:52:03Z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