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artilhada\Licitações 2023\Certames\Tomada de Preços\TP 16-2023 (10763-2023) - Iluminação Pública LED CDHU D\"/>
    </mc:Choice>
  </mc:AlternateContent>
  <bookViews>
    <workbookView xWindow="0" yWindow="0" windowWidth="4800" windowHeight="4830" tabRatio="500"/>
  </bookViews>
  <sheets>
    <sheet name="PLANILHA ORÇAMENTÁRIA " sheetId="1" r:id="rId1"/>
    <sheet name="CRONOGRAMA" sheetId="3" r:id="rId2"/>
  </sheets>
  <definedNames>
    <definedName name="_xlnm.Print_Area" localSheetId="1">CRONOGRAMA!$A$1:$D$30</definedName>
    <definedName name="_xlnm.Print_Area" localSheetId="0">'PLANILHA ORÇAMENTÁRIA '!$A$3:$K$34</definedName>
  </definedNames>
  <calcPr calcId="152511"/>
</workbook>
</file>

<file path=xl/calcChain.xml><?xml version="1.0" encoding="utf-8"?>
<calcChain xmlns="http://schemas.openxmlformats.org/spreadsheetml/2006/main">
  <c r="A24" i="3" l="1"/>
  <c r="B11" i="3"/>
  <c r="B9" i="3"/>
  <c r="F21" i="1"/>
  <c r="J20" i="1"/>
  <c r="I20" i="1"/>
  <c r="H20" i="1"/>
  <c r="I19" i="1"/>
  <c r="H19" i="1"/>
  <c r="J19" i="1" s="1"/>
  <c r="I18" i="1"/>
  <c r="I17" i="1" s="1"/>
  <c r="H18" i="1"/>
  <c r="J18" i="1" s="1"/>
  <c r="J17" i="1" s="1"/>
  <c r="C11" i="3" s="1"/>
  <c r="I16" i="1"/>
  <c r="H16" i="1"/>
  <c r="J16" i="1" s="1"/>
  <c r="J15" i="1" s="1"/>
  <c r="F16" i="1"/>
  <c r="I15" i="1"/>
  <c r="I22" i="1" s="1"/>
  <c r="D11" i="3" l="1"/>
  <c r="D12" i="3" s="1"/>
  <c r="J22" i="1"/>
  <c r="C9" i="3"/>
  <c r="C14" i="3" l="1"/>
  <c r="C12" i="3" s="1"/>
  <c r="D9" i="3"/>
  <c r="D16" i="3" l="1"/>
  <c r="D10" i="3"/>
  <c r="C10" i="3"/>
  <c r="D17" i="3" l="1"/>
  <c r="D19" i="3" s="1"/>
  <c r="D18" i="3"/>
</calcChain>
</file>

<file path=xl/sharedStrings.xml><?xml version="1.0" encoding="utf-8"?>
<sst xmlns="http://schemas.openxmlformats.org/spreadsheetml/2006/main" count="64" uniqueCount="55">
  <si>
    <t>PLANILHA ORÇAMENTÁRIA</t>
  </si>
  <si>
    <r>
      <rPr>
        <b/>
        <sz val="13"/>
        <color rgb="FF000000"/>
        <rFont val="Arial"/>
        <charset val="1"/>
      </rPr>
      <t>OBRA:</t>
    </r>
    <r>
      <rPr>
        <sz val="13"/>
        <color rgb="FF000000"/>
        <rFont val="Arial"/>
        <charset val="1"/>
      </rPr>
      <t xml:space="preserve"> INFRAESTRUTURA URBANA COM INSTALAÇÃO DE ILUMINAÇÃO PÚBLICA COM LUMINÁRIAS LED</t>
    </r>
  </si>
  <si>
    <t>BASE ORÇAMENTÁRIA</t>
  </si>
  <si>
    <r>
      <rPr>
        <b/>
        <sz val="13"/>
        <color rgb="FF000000"/>
        <rFont val="Arial"/>
        <charset val="1"/>
      </rPr>
      <t>LOCAL:</t>
    </r>
    <r>
      <rPr>
        <sz val="13"/>
        <color rgb="FF000000"/>
        <rFont val="Arial"/>
        <charset val="1"/>
      </rPr>
      <t xml:space="preserve"> RUAS DO CONJUNTO HABITACIONAL CDHU "D", PILAR DO SUL-SP</t>
    </r>
  </si>
  <si>
    <t>FONTE:</t>
  </si>
  <si>
    <t>CDHU: 190 ( DESONERADO)</t>
  </si>
  <si>
    <t>SINAPI JUNHO/23</t>
  </si>
  <si>
    <t>LEIS SOCIAIS= 97,78%</t>
  </si>
  <si>
    <t>BDI= 25,00%</t>
  </si>
  <si>
    <t>ITEM</t>
  </si>
  <si>
    <t>FONTE</t>
  </si>
  <si>
    <t>CÓDIGO</t>
  </si>
  <si>
    <t>MATERIAL E MÃO DE OBRA</t>
  </si>
  <si>
    <t>UNIDADE</t>
  </si>
  <si>
    <t>QUANTIDADE</t>
  </si>
  <si>
    <t>PREÇO UNITÁRIO</t>
  </si>
  <si>
    <t>PREÇO UNITÁRIO     COM BDI: 25%</t>
  </si>
  <si>
    <t>PREÇO TOTAL          SEM BDI</t>
  </si>
  <si>
    <t>PREÇO TOTAL           COM  BDI 25%</t>
  </si>
  <si>
    <t>MEMÓRIA DE CÁLCULO</t>
  </si>
  <si>
    <t>SERVIÇOS PRELIMINARES</t>
  </si>
  <si>
    <t>1.1</t>
  </si>
  <si>
    <t>CDHU</t>
  </si>
  <si>
    <t>02.08.020</t>
  </si>
  <si>
    <t>Placa de identificação para obra</t>
  </si>
  <si>
    <t>m²</t>
  </si>
  <si>
    <t>&gt;&gt; Placa nas dimensões 2,40m x 1,20m = 2,88m²</t>
  </si>
  <si>
    <t>INSTALAÇÃO DE LUMINÁRIA LED</t>
  </si>
  <si>
    <t>2.1</t>
  </si>
  <si>
    <t>SINAPI</t>
  </si>
  <si>
    <t>Braço para iluminação pública, em tubo de aço galvanizado, comprimento de 1,50 m, para fixação em poste de concreto - fornecimento e instalação</t>
  </si>
  <si>
    <t>un</t>
  </si>
  <si>
    <t>&gt;&gt; Braço à ser instalado</t>
  </si>
  <si>
    <t>2.2</t>
  </si>
  <si>
    <t>Luminária de LED para iluminação pública, de 68W até 97W - fornecimento e instalação, eficiência mínima de 150 Lm/W</t>
  </si>
  <si>
    <t>&gt;&gt; Luminária à ser instalada</t>
  </si>
  <si>
    <t>2.3</t>
  </si>
  <si>
    <t>Relé fotoelétrico para comando de iluminação externa 1000W - fornecimento e instalação</t>
  </si>
  <si>
    <t>&gt;&gt; Relé à ser instalado</t>
  </si>
  <si>
    <t>QUANTIDADE TOTAL DE LUMINÁRIAS</t>
  </si>
  <si>
    <t>TOTAL</t>
  </si>
  <si>
    <t>SEM BDI</t>
  </si>
  <si>
    <t>COM BDI</t>
  </si>
  <si>
    <t>PILAR DO SUL-SP, 24 DE AGOSTO DE 2023.</t>
  </si>
  <si>
    <t>CRONOGRAMA FÍSICO-FINANCEIRO</t>
  </si>
  <si>
    <t>DESCRIMINAÇÃO</t>
  </si>
  <si>
    <t>ETAPA</t>
  </si>
  <si>
    <t>PRAZO DA OBRA/SERVIÇO: 30 DIAS</t>
  </si>
  <si>
    <t>%</t>
  </si>
  <si>
    <t>RESUMO DO ORÇAMENTO</t>
  </si>
  <si>
    <t>TOTAL (R$)</t>
  </si>
  <si>
    <t>TOTAL (%)</t>
  </si>
  <si>
    <t>ACUMULADO (R$)</t>
  </si>
  <si>
    <t>ACUMULADO (%)</t>
  </si>
  <si>
    <r>
      <rPr>
        <b/>
        <sz val="13"/>
        <color rgb="FF000000"/>
        <rFont val="Arial"/>
      </rPr>
      <t>OBS.: 1</t>
    </r>
    <r>
      <rPr>
        <sz val="13"/>
        <color rgb="FF000000"/>
        <rFont val="Arial"/>
      </rPr>
      <t xml:space="preserve"> - OS PRAZOS DAS ETAPAS SERÃO CONSIDERADOS A PARTIR DA DATA DA ASSINATURA DA ORDEM DE SERVIÇO INICIAL EMITIDA  PELA PREFEITURA.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</si>
</sst>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&quot;R$&quot;\ #,##0.00_);[Red]\(&quot;R$&quot;\ #,###.00\)"/>
    <numFmt numFmtId="167" formatCode="&quot;R$&quot;\ #,##0.00"/>
    <numFmt numFmtId="168" formatCode="&quot;R$ &quot;#,##0.00"/>
  </numFmts>
  <fonts count="14">
    <font>
      <sz val="11"/>
      <color rgb="FF000000"/>
      <name val="Calibri"/>
      <charset val="1"/>
    </font>
    <font>
      <sz val="13"/>
      <color rgb="FF000000"/>
      <name val="Arial"/>
    </font>
    <font>
      <b/>
      <sz val="13"/>
      <name val="Arial"/>
    </font>
    <font>
      <b/>
      <sz val="13"/>
      <color rgb="FF000000"/>
      <name val="Arial"/>
      <charset val="1"/>
    </font>
    <font>
      <b/>
      <sz val="13"/>
      <color theme="1"/>
      <name val="Arial"/>
    </font>
    <font>
      <b/>
      <sz val="13"/>
      <color rgb="FF000000"/>
      <name val="Arial"/>
    </font>
    <font>
      <sz val="13"/>
      <name val="Arial"/>
    </font>
    <font>
      <sz val="13"/>
      <color rgb="FF000000"/>
      <name val="Arial"/>
      <charset val="1"/>
    </font>
    <font>
      <sz val="13"/>
      <name val="Arial"/>
      <charset val="1"/>
    </font>
    <font>
      <sz val="10"/>
      <name val="Arial"/>
      <charset val="134"/>
    </font>
    <font>
      <sz val="10"/>
      <name val="MS Sans Serif"/>
      <charset val="1"/>
    </font>
    <font>
      <sz val="11"/>
      <color rgb="FF000000"/>
      <name val="Arial1"/>
    </font>
    <font>
      <sz val="10"/>
      <color rgb="FF000000"/>
      <name val="MS Sans Serif"/>
      <charset val="1"/>
    </font>
    <font>
      <sz val="11"/>
      <color rgb="FF00000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3300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D9D9D9"/>
        <bgColor rgb="FFEFEFEF"/>
      </patternFill>
    </fill>
    <fill>
      <patternFill patternType="solid">
        <fgColor rgb="FFBFBFBF"/>
        <bgColor rgb="FFB2B2B2"/>
      </patternFill>
    </fill>
    <fill>
      <patternFill patternType="solid">
        <fgColor rgb="FFE7E6E6"/>
        <bgColor rgb="FFF2F2F2"/>
      </patternFill>
    </fill>
    <fill>
      <patternFill patternType="solid">
        <fgColor rgb="FFF2F2F2"/>
        <bgColor rgb="FFE7E6E6"/>
      </patternFill>
    </fill>
    <fill>
      <patternFill patternType="solid">
        <fgColor rgb="FFFFFFFF"/>
        <bgColor rgb="FFF2F2F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9" fillId="0" borderId="0" applyBorder="0" applyAlignment="0" applyProtection="0"/>
    <xf numFmtId="0" fontId="10" fillId="0" borderId="0"/>
    <xf numFmtId="0" fontId="12" fillId="0" borderId="0"/>
    <xf numFmtId="0" fontId="13" fillId="0" borderId="0"/>
    <xf numFmtId="0" fontId="11" fillId="0" borderId="0"/>
  </cellStyleXfs>
  <cellXfs count="84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7" fontId="5" fillId="0" borderId="1" xfId="0" applyNumberFormat="1" applyFont="1" applyFill="1" applyBorder="1" applyAlignment="1">
      <alignment horizontal="center" vertical="center"/>
    </xf>
    <xf numFmtId="167" fontId="5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0" fontId="1" fillId="0" borderId="1" xfId="1" applyNumberFormat="1" applyFont="1" applyBorder="1" applyAlignment="1" applyProtection="1">
      <alignment horizontal="center" vertical="center"/>
    </xf>
    <xf numFmtId="10" fontId="1" fillId="0" borderId="6" xfId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10" fontId="1" fillId="0" borderId="8" xfId="1" applyNumberFormat="1" applyFont="1" applyBorder="1" applyAlignment="1" applyProtection="1">
      <alignment horizontal="center" vertical="center"/>
    </xf>
    <xf numFmtId="10" fontId="1" fillId="0" borderId="9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166" fontId="5" fillId="5" borderId="1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168" fontId="5" fillId="5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0" fontId="1" fillId="0" borderId="0" xfId="1" applyNumberFormat="1" applyFont="1" applyBorder="1" applyAlignment="1" applyProtection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168" fontId="7" fillId="9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168" fontId="3" fillId="7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7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8" fontId="3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8" fontId="3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/>
    </xf>
    <xf numFmtId="168" fontId="3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 wrapText="1"/>
    </xf>
    <xf numFmtId="0" fontId="1" fillId="0" borderId="0" xfId="5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6">
    <cellStyle name="Normal" xfId="0" builtinId="0"/>
    <cellStyle name="Normal 2 2" xfId="3"/>
    <cellStyle name="Normal 27" xfId="5"/>
    <cellStyle name="Normal 3" xfId="4"/>
    <cellStyle name="Normal 3 2" xfId="2"/>
    <cellStyle name="Porcentagem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AFABAB"/>
      <rgbColor rgb="00993366"/>
      <rgbColor rgb="00F2F2F2"/>
      <rgbColor rgb="00E7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2B2B2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26"/>
  <sheetViews>
    <sheetView tabSelected="1" zoomScale="85" zoomScaleNormal="85" workbookViewId="0">
      <selection activeCell="Q48" sqref="Q48"/>
    </sheetView>
  </sheetViews>
  <sheetFormatPr defaultColWidth="8.7109375" defaultRowHeight="16.5"/>
  <cols>
    <col min="1" max="1" width="8.85546875" style="32" customWidth="1"/>
    <col min="2" max="2" width="9.5703125" style="32" customWidth="1"/>
    <col min="3" max="3" width="12.28515625" style="32" customWidth="1"/>
    <col min="4" max="4" width="60.28515625" style="32" customWidth="1"/>
    <col min="5" max="5" width="12.42578125" style="32" customWidth="1"/>
    <col min="6" max="6" width="17.85546875" style="32" customWidth="1"/>
    <col min="7" max="7" width="15.85546875" style="32" customWidth="1"/>
    <col min="8" max="8" width="18.42578125" style="32" customWidth="1"/>
    <col min="9" max="9" width="17" style="32" customWidth="1"/>
    <col min="10" max="10" width="19.140625" style="32" customWidth="1"/>
    <col min="11" max="11" width="44.7109375" style="32" customWidth="1"/>
    <col min="12" max="16384" width="8.7109375" style="33"/>
  </cols>
  <sheetData>
    <row r="4" spans="1:11" ht="86.1" customHeight="1"/>
    <row r="5" spans="1:11" ht="30" customHeight="1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11" ht="59.1" customHeight="1">
      <c r="J6" s="51"/>
    </row>
    <row r="7" spans="1:11">
      <c r="A7" s="61" t="s">
        <v>1</v>
      </c>
      <c r="B7" s="61"/>
      <c r="C7" s="61"/>
      <c r="D7" s="61"/>
      <c r="E7" s="61"/>
      <c r="F7" s="61"/>
      <c r="G7" s="61"/>
      <c r="H7" s="61"/>
      <c r="I7" s="34"/>
      <c r="J7" s="58" t="s">
        <v>2</v>
      </c>
      <c r="K7" s="60"/>
    </row>
    <row r="8" spans="1:11">
      <c r="A8" s="61" t="s">
        <v>3</v>
      </c>
      <c r="B8" s="61"/>
      <c r="C8" s="61"/>
      <c r="D8" s="61"/>
      <c r="E8" s="61"/>
      <c r="F8" s="61"/>
      <c r="G8" s="61"/>
      <c r="H8" s="61"/>
      <c r="I8" s="34"/>
      <c r="J8" s="62" t="s">
        <v>4</v>
      </c>
      <c r="K8" s="63"/>
    </row>
    <row r="9" spans="1:11">
      <c r="A9" s="61"/>
      <c r="B9" s="61"/>
      <c r="C9" s="61"/>
      <c r="D9" s="61"/>
      <c r="E9" s="61"/>
      <c r="F9" s="61"/>
      <c r="G9" s="61"/>
      <c r="H9" s="61"/>
      <c r="I9" s="34"/>
      <c r="J9" s="64" t="s">
        <v>5</v>
      </c>
      <c r="K9" s="65"/>
    </row>
    <row r="10" spans="1:11">
      <c r="A10" s="34"/>
      <c r="B10" s="34"/>
      <c r="C10" s="34"/>
      <c r="D10" s="34"/>
      <c r="E10" s="34"/>
      <c r="F10" s="34"/>
      <c r="G10" s="34"/>
      <c r="H10" s="34"/>
      <c r="I10" s="34"/>
      <c r="J10" s="64" t="s">
        <v>6</v>
      </c>
      <c r="K10" s="65"/>
    </row>
    <row r="11" spans="1:11">
      <c r="A11" s="34"/>
      <c r="B11" s="34"/>
      <c r="C11" s="34"/>
      <c r="D11" s="34"/>
      <c r="E11" s="34"/>
      <c r="F11" s="34"/>
      <c r="G11" s="34"/>
      <c r="H11" s="34"/>
      <c r="I11" s="34"/>
      <c r="J11" s="66" t="s">
        <v>7</v>
      </c>
      <c r="K11" s="67"/>
    </row>
    <row r="12" spans="1:11">
      <c r="A12" s="34"/>
      <c r="B12" s="34"/>
      <c r="C12" s="34"/>
      <c r="D12" s="34"/>
      <c r="E12" s="34"/>
      <c r="F12" s="34"/>
      <c r="G12" s="34"/>
      <c r="H12" s="34"/>
      <c r="I12" s="34"/>
      <c r="J12" s="66" t="s">
        <v>8</v>
      </c>
      <c r="K12" s="67"/>
    </row>
    <row r="13" spans="1:11">
      <c r="A13" s="34"/>
      <c r="B13" s="34"/>
      <c r="C13" s="34"/>
      <c r="D13" s="34"/>
      <c r="E13" s="34"/>
      <c r="F13" s="34"/>
      <c r="G13" s="34"/>
      <c r="H13" s="34"/>
      <c r="I13" s="34"/>
      <c r="J13" s="53"/>
      <c r="K13" s="49"/>
    </row>
    <row r="14" spans="1:11" ht="49.5">
      <c r="A14" s="35" t="s">
        <v>9</v>
      </c>
      <c r="B14" s="35" t="s">
        <v>10</v>
      </c>
      <c r="C14" s="35" t="s">
        <v>11</v>
      </c>
      <c r="D14" s="35" t="s">
        <v>12</v>
      </c>
      <c r="E14" s="35" t="s">
        <v>13</v>
      </c>
      <c r="F14" s="35" t="s">
        <v>14</v>
      </c>
      <c r="G14" s="36" t="s">
        <v>15</v>
      </c>
      <c r="H14" s="36" t="s">
        <v>16</v>
      </c>
      <c r="I14" s="36" t="s">
        <v>17</v>
      </c>
      <c r="J14" s="36" t="s">
        <v>18</v>
      </c>
      <c r="K14" s="35" t="s">
        <v>19</v>
      </c>
    </row>
    <row r="15" spans="1:11">
      <c r="A15" s="37">
        <v>1</v>
      </c>
      <c r="B15" s="37"/>
      <c r="C15" s="37"/>
      <c r="D15" s="38" t="s">
        <v>20</v>
      </c>
      <c r="E15" s="37"/>
      <c r="F15" s="37"/>
      <c r="G15" s="37"/>
      <c r="H15" s="37"/>
      <c r="I15" s="54">
        <f>SUM(I16)</f>
        <v>2601.2736</v>
      </c>
      <c r="J15" s="54">
        <f>SUM(J16)</f>
        <v>3251.5920000000001</v>
      </c>
      <c r="K15" s="37"/>
    </row>
    <row r="16" spans="1:11" ht="38.1" customHeight="1">
      <c r="A16" s="39" t="s">
        <v>21</v>
      </c>
      <c r="B16" s="39" t="s">
        <v>22</v>
      </c>
      <c r="C16" s="39" t="s">
        <v>23</v>
      </c>
      <c r="D16" s="40" t="s">
        <v>24</v>
      </c>
      <c r="E16" s="39" t="s">
        <v>25</v>
      </c>
      <c r="F16" s="41">
        <f>1.2*2.4</f>
        <v>2.88</v>
      </c>
      <c r="G16" s="42">
        <v>903.22</v>
      </c>
      <c r="H16" s="42">
        <f t="shared" ref="H16:H20" si="0">G16*1.25</f>
        <v>1129.0250000000001</v>
      </c>
      <c r="I16" s="42">
        <f t="shared" ref="I16:I20" si="1">F16*G16</f>
        <v>2601.2736</v>
      </c>
      <c r="J16" s="42">
        <f t="shared" ref="J16:J20" si="2">F16*H16</f>
        <v>3251.5920000000001</v>
      </c>
      <c r="K16" s="55" t="s">
        <v>26</v>
      </c>
    </row>
    <row r="17" spans="1:11">
      <c r="A17" s="43">
        <v>2</v>
      </c>
      <c r="B17" s="44"/>
      <c r="C17" s="44"/>
      <c r="D17" s="45" t="s">
        <v>27</v>
      </c>
      <c r="E17" s="44"/>
      <c r="F17" s="44"/>
      <c r="G17" s="46"/>
      <c r="H17" s="46"/>
      <c r="I17" s="56">
        <f>SUM(I18:I20)</f>
        <v>13841.099999999999</v>
      </c>
      <c r="J17" s="56">
        <f>SUM(J18:J20)</f>
        <v>17301.375</v>
      </c>
      <c r="K17" s="57"/>
    </row>
    <row r="18" spans="1:11" ht="62.25" customHeight="1">
      <c r="A18" s="39" t="s">
        <v>28</v>
      </c>
      <c r="B18" s="39" t="s">
        <v>29</v>
      </c>
      <c r="C18" s="39">
        <v>101636</v>
      </c>
      <c r="D18" s="47" t="s">
        <v>30</v>
      </c>
      <c r="E18" s="39" t="s">
        <v>31</v>
      </c>
      <c r="F18" s="39">
        <v>21</v>
      </c>
      <c r="G18" s="42">
        <v>152.88999999999999</v>
      </c>
      <c r="H18" s="42">
        <f t="shared" si="0"/>
        <v>191.11249999999998</v>
      </c>
      <c r="I18" s="42">
        <f t="shared" si="1"/>
        <v>3210.6899999999996</v>
      </c>
      <c r="J18" s="42">
        <f t="shared" si="2"/>
        <v>4013.3624999999997</v>
      </c>
      <c r="K18" s="40" t="s">
        <v>32</v>
      </c>
    </row>
    <row r="19" spans="1:11" ht="36" customHeight="1">
      <c r="A19" s="39" t="s">
        <v>33</v>
      </c>
      <c r="B19" s="39" t="s">
        <v>29</v>
      </c>
      <c r="C19" s="39">
        <v>101656</v>
      </c>
      <c r="D19" s="48" t="s">
        <v>34</v>
      </c>
      <c r="E19" s="39" t="s">
        <v>31</v>
      </c>
      <c r="F19" s="39">
        <v>21</v>
      </c>
      <c r="G19" s="42">
        <v>470.67</v>
      </c>
      <c r="H19" s="42">
        <f t="shared" si="0"/>
        <v>588.33749999999998</v>
      </c>
      <c r="I19" s="42">
        <f t="shared" si="1"/>
        <v>9884.07</v>
      </c>
      <c r="J19" s="42">
        <f t="shared" si="2"/>
        <v>12355.0875</v>
      </c>
      <c r="K19" s="40" t="s">
        <v>35</v>
      </c>
    </row>
    <row r="20" spans="1:11" ht="44.25" customHeight="1">
      <c r="A20" s="39" t="s">
        <v>36</v>
      </c>
      <c r="B20" s="39" t="s">
        <v>29</v>
      </c>
      <c r="C20" s="39">
        <v>101632</v>
      </c>
      <c r="D20" s="47" t="s">
        <v>37</v>
      </c>
      <c r="E20" s="39" t="s">
        <v>31</v>
      </c>
      <c r="F20" s="39">
        <v>21</v>
      </c>
      <c r="G20" s="42">
        <v>35.54</v>
      </c>
      <c r="H20" s="42">
        <f t="shared" si="0"/>
        <v>44.424999999999997</v>
      </c>
      <c r="I20" s="42">
        <f t="shared" si="1"/>
        <v>746.34</v>
      </c>
      <c r="J20" s="42">
        <f t="shared" si="2"/>
        <v>932.92499999999995</v>
      </c>
      <c r="K20" s="40" t="s">
        <v>38</v>
      </c>
    </row>
    <row r="21" spans="1:11">
      <c r="A21" s="49"/>
      <c r="B21" s="49"/>
      <c r="C21" s="49"/>
      <c r="D21" s="69" t="s">
        <v>39</v>
      </c>
      <c r="E21" s="69" t="s">
        <v>31</v>
      </c>
      <c r="F21" s="70">
        <f>F19</f>
        <v>21</v>
      </c>
      <c r="G21" s="49"/>
      <c r="H21" s="71" t="s">
        <v>40</v>
      </c>
      <c r="I21" s="50" t="s">
        <v>41</v>
      </c>
      <c r="J21" s="50" t="s">
        <v>42</v>
      </c>
      <c r="K21" s="49"/>
    </row>
    <row r="22" spans="1:11">
      <c r="A22" s="51"/>
      <c r="B22" s="51"/>
      <c r="C22" s="51"/>
      <c r="D22" s="69"/>
      <c r="E22" s="69"/>
      <c r="F22" s="70"/>
      <c r="G22" s="52"/>
      <c r="H22" s="71"/>
      <c r="I22" s="50">
        <f>I15+I17</f>
        <v>16442.373599999999</v>
      </c>
      <c r="J22" s="50">
        <f>J15+J17</f>
        <v>20552.967000000001</v>
      </c>
      <c r="K22" s="51"/>
    </row>
    <row r="23" spans="1:11">
      <c r="A23" s="51"/>
      <c r="B23" s="51"/>
      <c r="C23" s="51"/>
      <c r="D23" s="51"/>
      <c r="E23" s="51"/>
      <c r="F23" s="51"/>
      <c r="G23" s="52"/>
      <c r="H23" s="52"/>
      <c r="I23" s="52"/>
      <c r="J23" s="52"/>
      <c r="K23" s="51"/>
    </row>
    <row r="24" spans="1:11">
      <c r="K24" s="51"/>
    </row>
    <row r="26" spans="1:11">
      <c r="A26" s="68" t="s">
        <v>43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</sheetData>
  <mergeCells count="15">
    <mergeCell ref="A26:K26"/>
    <mergeCell ref="D21:D22"/>
    <mergeCell ref="E21:E22"/>
    <mergeCell ref="F21:F22"/>
    <mergeCell ref="H21:H22"/>
    <mergeCell ref="A9:H9"/>
    <mergeCell ref="J9:K9"/>
    <mergeCell ref="J10:K10"/>
    <mergeCell ref="J11:K11"/>
    <mergeCell ref="J12:K12"/>
    <mergeCell ref="A5:K5"/>
    <mergeCell ref="A7:H7"/>
    <mergeCell ref="J7:K7"/>
    <mergeCell ref="A8:H8"/>
    <mergeCell ref="J8:K8"/>
  </mergeCells>
  <pageMargins left="0.51180555555555596" right="0.51180555555555596" top="0.39374999999999999" bottom="0.196527777777778" header="0.511811023622047" footer="0.511811023622047"/>
  <pageSetup paperSize="9" scale="57" fitToHeight="5" orientation="landscape" horizontalDpi="300" verticalDpi="300"/>
  <ignoredErrors>
    <ignoredError sqref="I17: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34" workbookViewId="0">
      <selection activeCell="I24" sqref="I24"/>
    </sheetView>
  </sheetViews>
  <sheetFormatPr defaultColWidth="9.140625" defaultRowHeight="15"/>
  <cols>
    <col min="1" max="1" width="19.5703125" customWidth="1"/>
    <col min="2" max="2" width="55.5703125" customWidth="1"/>
    <col min="3" max="3" width="41.140625" customWidth="1"/>
    <col min="4" max="4" width="45.140625" customWidth="1"/>
  </cols>
  <sheetData>
    <row r="1" spans="1:8" ht="123" customHeight="1">
      <c r="A1" s="1"/>
      <c r="B1" s="1"/>
      <c r="C1" s="1"/>
      <c r="D1" s="1"/>
    </row>
    <row r="2" spans="1:8" ht="36" customHeight="1">
      <c r="A2" s="72" t="s">
        <v>44</v>
      </c>
      <c r="B2" s="72"/>
      <c r="C2" s="72"/>
      <c r="D2" s="72"/>
    </row>
    <row r="3" spans="1:8" ht="16.5">
      <c r="A3" s="2"/>
      <c r="B3" s="2"/>
      <c r="C3" s="2"/>
      <c r="D3" s="2"/>
    </row>
    <row r="4" spans="1:8" ht="16.5">
      <c r="A4" s="3" t="s">
        <v>1</v>
      </c>
      <c r="B4" s="3"/>
      <c r="C4" s="3"/>
      <c r="D4" s="3"/>
      <c r="E4" s="3"/>
      <c r="F4" s="3"/>
      <c r="G4" s="3"/>
      <c r="H4" s="3"/>
    </row>
    <row r="5" spans="1:8" ht="16.5">
      <c r="A5" s="3" t="s">
        <v>3</v>
      </c>
      <c r="B5" s="3"/>
      <c r="C5" s="3"/>
      <c r="D5" s="3"/>
      <c r="E5" s="3"/>
      <c r="F5" s="3"/>
      <c r="G5" s="3"/>
      <c r="H5" s="3"/>
    </row>
    <row r="6" spans="1:8" ht="16.5">
      <c r="A6" s="4"/>
      <c r="B6" s="4"/>
      <c r="C6" s="4"/>
      <c r="D6" s="4"/>
    </row>
    <row r="7" spans="1:8" ht="16.5">
      <c r="A7" s="5"/>
      <c r="B7" s="5"/>
      <c r="C7" s="5"/>
    </row>
    <row r="8" spans="1:8" ht="16.5">
      <c r="A8" s="6" t="s">
        <v>9</v>
      </c>
      <c r="B8" s="7" t="s">
        <v>45</v>
      </c>
      <c r="C8" s="7" t="s">
        <v>46</v>
      </c>
      <c r="D8" s="8" t="s">
        <v>47</v>
      </c>
    </row>
    <row r="9" spans="1:8" ht="16.5">
      <c r="A9" s="82">
        <v>1</v>
      </c>
      <c r="B9" s="9" t="str">
        <f>'PLANILHA ORÇAMENTÁRIA '!D15</f>
        <v>SERVIÇOS PRELIMINARES</v>
      </c>
      <c r="C9" s="10">
        <f>'PLANILHA ORÇAMENTÁRIA '!J15</f>
        <v>3251.5920000000001</v>
      </c>
      <c r="D9" s="11">
        <f>C9</f>
        <v>3251.5920000000001</v>
      </c>
    </row>
    <row r="10" spans="1:8" ht="16.5">
      <c r="A10" s="82"/>
      <c r="B10" s="12" t="s">
        <v>48</v>
      </c>
      <c r="C10" s="13">
        <f>C9/C14</f>
        <v>0.15820547953003575</v>
      </c>
      <c r="D10" s="14">
        <f>D9/C9</f>
        <v>1</v>
      </c>
    </row>
    <row r="11" spans="1:8" ht="16.5">
      <c r="A11" s="82">
        <v>2</v>
      </c>
      <c r="B11" s="9" t="str">
        <f>'PLANILHA ORÇAMENTÁRIA '!D17</f>
        <v>INSTALAÇÃO DE LUMINÁRIA LED</v>
      </c>
      <c r="C11" s="10">
        <f>'PLANILHA ORÇAMENTÁRIA '!J17</f>
        <v>17301.375</v>
      </c>
      <c r="D11" s="11">
        <f>C11</f>
        <v>17301.375</v>
      </c>
    </row>
    <row r="12" spans="1:8" ht="16.5">
      <c r="A12" s="83"/>
      <c r="B12" s="15" t="s">
        <v>48</v>
      </c>
      <c r="C12" s="16">
        <f>C11/C14</f>
        <v>0.84179452046996428</v>
      </c>
      <c r="D12" s="17">
        <f>D11/C11</f>
        <v>1</v>
      </c>
    </row>
    <row r="13" spans="1:8" ht="16.5">
      <c r="A13" s="18"/>
      <c r="B13" s="1"/>
      <c r="C13" s="1"/>
      <c r="D13" s="1"/>
    </row>
    <row r="14" spans="1:8" ht="16.5">
      <c r="A14" s="1"/>
      <c r="B14" s="19" t="s">
        <v>49</v>
      </c>
      <c r="C14" s="20">
        <f>C9+C11</f>
        <v>20552.967000000001</v>
      </c>
      <c r="D14" s="21"/>
    </row>
    <row r="15" spans="1:8" ht="16.5">
      <c r="A15" s="1"/>
      <c r="B15" s="22"/>
      <c r="C15" s="23"/>
      <c r="D15" s="21"/>
    </row>
    <row r="16" spans="1:8" ht="16.5">
      <c r="A16" s="1"/>
      <c r="B16" s="73" t="s">
        <v>50</v>
      </c>
      <c r="C16" s="74"/>
      <c r="D16" s="24">
        <f>D9+D11</f>
        <v>20552.967000000001</v>
      </c>
    </row>
    <row r="17" spans="1:4" ht="16.5">
      <c r="A17" s="1"/>
      <c r="B17" s="75" t="s">
        <v>51</v>
      </c>
      <c r="C17" s="76"/>
      <c r="D17" s="13">
        <f>D16/C14</f>
        <v>1</v>
      </c>
    </row>
    <row r="18" spans="1:4" ht="16.5">
      <c r="A18" s="1"/>
      <c r="B18" s="75" t="s">
        <v>52</v>
      </c>
      <c r="C18" s="76"/>
      <c r="D18" s="25">
        <f>D16</f>
        <v>20552.967000000001</v>
      </c>
    </row>
    <row r="19" spans="1:4" ht="16.5">
      <c r="A19" s="1"/>
      <c r="B19" s="77" t="s">
        <v>53</v>
      </c>
      <c r="C19" s="78"/>
      <c r="D19" s="16">
        <f>D17</f>
        <v>1</v>
      </c>
    </row>
    <row r="20" spans="1:4" ht="16.5">
      <c r="A20" s="26"/>
      <c r="B20" s="26"/>
      <c r="C20" s="27"/>
      <c r="D20" s="28"/>
    </row>
    <row r="21" spans="1:4" ht="16.5">
      <c r="A21" s="79" t="s">
        <v>54</v>
      </c>
      <c r="B21" s="80"/>
      <c r="C21" s="80"/>
      <c r="D21" s="80"/>
    </row>
    <row r="22" spans="1:4" ht="16.5">
      <c r="A22" s="29"/>
      <c r="B22" s="29"/>
      <c r="C22" s="29"/>
      <c r="D22" s="29"/>
    </row>
    <row r="23" spans="1:4" ht="16.5">
      <c r="A23" s="29"/>
      <c r="B23" s="29"/>
      <c r="C23" s="29"/>
      <c r="D23" s="29"/>
    </row>
    <row r="24" spans="1:4" ht="16.5">
      <c r="A24" s="81" t="str">
        <f>'PLANILHA ORÇAMENTÁRIA '!A26</f>
        <v>PILAR DO SUL-SP, 24 DE AGOSTO DE 2023.</v>
      </c>
      <c r="B24" s="81"/>
      <c r="C24" s="81"/>
      <c r="D24" s="81"/>
    </row>
    <row r="25" spans="1:4" ht="16.5">
      <c r="A25" s="29"/>
      <c r="B25" s="30"/>
      <c r="C25" s="30"/>
      <c r="D25" s="30"/>
    </row>
    <row r="26" spans="1:4" ht="16.5">
      <c r="A26" s="29"/>
      <c r="B26" s="30"/>
      <c r="C26" s="30"/>
      <c r="D26" s="30"/>
    </row>
    <row r="27" spans="1:4" ht="16.5">
      <c r="A27" s="29"/>
      <c r="B27" s="29"/>
      <c r="C27" s="29"/>
      <c r="D27" s="31"/>
    </row>
    <row r="28" spans="1:4" ht="16.5">
      <c r="A28" s="29"/>
      <c r="B28" s="29"/>
      <c r="C28" s="29"/>
      <c r="D28" s="21"/>
    </row>
    <row r="29" spans="1:4" ht="16.5">
      <c r="A29" s="29"/>
      <c r="B29" s="29"/>
      <c r="C29" s="29"/>
      <c r="D29" s="21"/>
    </row>
    <row r="30" spans="1:4" ht="16.5">
      <c r="A30" s="29"/>
      <c r="B30" s="29"/>
      <c r="C30" s="29"/>
      <c r="D30" s="21"/>
    </row>
    <row r="31" spans="1:4" ht="16.5">
      <c r="A31" s="29"/>
      <c r="B31" s="29"/>
      <c r="C31" s="29"/>
      <c r="D31" s="21"/>
    </row>
    <row r="32" spans="1:4" ht="16.5">
      <c r="A32" s="1"/>
      <c r="B32" s="1"/>
      <c r="C32" s="1"/>
      <c r="D32" s="1"/>
    </row>
  </sheetData>
  <mergeCells count="9">
    <mergeCell ref="A21:D21"/>
    <mergeCell ref="A24:D24"/>
    <mergeCell ref="A9:A10"/>
    <mergeCell ref="A11:A12"/>
    <mergeCell ref="A2:D2"/>
    <mergeCell ref="B16:C16"/>
    <mergeCell ref="B17:C17"/>
    <mergeCell ref="B18:C18"/>
    <mergeCell ref="B19:C19"/>
  </mergeCells>
  <printOptions horizontalCentered="1"/>
  <pageMargins left="0.75138888888888899" right="0.75138888888888899" top="0.60624999999999996" bottom="0.60624999999999996" header="0.5" footer="0.5"/>
  <pageSetup paperSize="9" scale="80" orientation="landscape"/>
  <ignoredErrors>
    <ignoredError sqref="D10: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ORÇAMENTÁRIA </vt:lpstr>
      <vt:lpstr>CRONOGRAMA</vt:lpstr>
      <vt:lpstr>CRONOGRAMA!Area_de_impressao</vt:lpstr>
      <vt:lpstr>'PLANILHA ORÇAMENTÁRIA 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LIC12508</cp:lastModifiedBy>
  <cp:revision>3</cp:revision>
  <cp:lastPrinted>2023-03-13T16:33:00Z</cp:lastPrinted>
  <dcterms:created xsi:type="dcterms:W3CDTF">2022-06-15T13:28:00Z</dcterms:created>
  <dcterms:modified xsi:type="dcterms:W3CDTF">2023-10-02T12:41:39Z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230459DB50CF4AFC814D618BB6A3B655</vt:lpwstr>
  </property>
  <property fmtid="{D5CDD505-2E9C-101B-9397-08002B2CF9AE}" pid="4" name="KSOProductBuildVer">
    <vt:lpwstr>1046-11.2.0.11380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