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lanilha" sheetId="1" r:id="rId1"/>
    <sheet name="Cronograma" sheetId="3" r:id="rId2"/>
  </sheets>
  <definedNames>
    <definedName name="_xlnm.Print_Area" localSheetId="0">Planilha!$A$1:$K$20</definedName>
    <definedName name="_xlnm.Print_Area" localSheetId="1">Cronograma!$A$1:$F$27</definedName>
  </definedNames>
  <calcPr calcId="144525"/>
</workbook>
</file>

<file path=xl/sharedStrings.xml><?xml version="1.0" encoding="utf-8"?>
<sst xmlns="http://schemas.openxmlformats.org/spreadsheetml/2006/main" count="68" uniqueCount="56">
  <si>
    <r>
      <rPr>
        <b/>
        <sz val="11"/>
        <color rgb="FF000000"/>
        <rFont val="Arial"/>
        <charset val="1"/>
      </rPr>
      <t>OBRA:</t>
    </r>
    <r>
      <rPr>
        <sz val="11"/>
        <color rgb="FF000000"/>
        <rFont val="Arial"/>
        <charset val="1"/>
      </rPr>
      <t xml:space="preserve"> INFRAESTRUTURA URBANA COM RECAPEAMENTO ASFÁLTICO</t>
    </r>
  </si>
  <si>
    <t>BASE ORÇAMENTÁRIA</t>
  </si>
  <si>
    <r>
      <rPr>
        <b/>
        <sz val="11"/>
        <color rgb="FF000000"/>
        <rFont val="Arial"/>
        <charset val="1"/>
      </rPr>
      <t xml:space="preserve">LOCAL: </t>
    </r>
    <r>
      <rPr>
        <sz val="11"/>
        <color rgb="FF000000"/>
        <rFont val="Arial"/>
        <charset val="1"/>
      </rPr>
      <t>TRECHO DA RUA MARIA CONCEIÇÃO VÁLIO, BAIRRO JARDIM CAMPESTRE I, PILAR DO SUL-SP</t>
    </r>
  </si>
  <si>
    <t>FONTE:</t>
  </si>
  <si>
    <t>CDHU: 192 (COM DESONERAÇÃO)</t>
  </si>
  <si>
    <t>LEIS SOCIAIS: 97,78%</t>
  </si>
  <si>
    <t>BDI: 25,00%</t>
  </si>
  <si>
    <t>PLANILHA ORÇAMENTÁRIA</t>
  </si>
  <si>
    <t>ITEM</t>
  </si>
  <si>
    <t>FONTE</t>
  </si>
  <si>
    <t>CÓDIGO</t>
  </si>
  <si>
    <t>DESCRIÇÃO</t>
  </si>
  <si>
    <t>UNID.</t>
  </si>
  <si>
    <t>QUANT.</t>
  </si>
  <si>
    <t>VALOR UNITÁRIO</t>
  </si>
  <si>
    <t>VALOR C/ BDI 25,00%</t>
  </si>
  <si>
    <t>TOTAL</t>
  </si>
  <si>
    <t xml:space="preserve">MEMÓRIA DE CÁLCULO </t>
  </si>
  <si>
    <t>SERVIÇOS PRELIMINARES</t>
  </si>
  <si>
    <t>1.1</t>
  </si>
  <si>
    <t>CDHU</t>
  </si>
  <si>
    <t>02.08.020</t>
  </si>
  <si>
    <t>Placa de identificação para obra (2,40m x 1,20m)</t>
  </si>
  <si>
    <t>m²</t>
  </si>
  <si>
    <t xml:space="preserve">&gt;&gt; Dimensões: 2,40m x 1,20m = 2,88m² </t>
  </si>
  <si>
    <t>RECAPEAMENTO ASFÁLTICO – TRECHO DA RUA MARIA CONCEIÇÃO VÁLIO</t>
  </si>
  <si>
    <t>2.1</t>
  </si>
  <si>
    <t>54.01.410</t>
  </si>
  <si>
    <t>Varrição de pavimento para recapeamento</t>
  </si>
  <si>
    <r>
      <rPr>
        <sz val="11"/>
        <color rgb="FF000000"/>
        <rFont val="Arial"/>
        <charset val="1"/>
      </rPr>
      <t xml:space="preserve">&gt;&gt; Área de intervenção = </t>
    </r>
    <r>
      <rPr>
        <sz val="11"/>
        <color rgb="FF000000"/>
        <rFont val="Arial"/>
        <charset val="134"/>
      </rPr>
      <t>3.353,43m²</t>
    </r>
  </si>
  <si>
    <t>2.2</t>
  </si>
  <si>
    <t>54.03.230</t>
  </si>
  <si>
    <t>Imprimação betuminosa ligante</t>
  </si>
  <si>
    <t>2.3</t>
  </si>
  <si>
    <t>54.03.210</t>
  </si>
  <si>
    <t>Camada de rolamento em concreto betuminoso usinado quente - CBUQ (3,5 cm)</t>
  </si>
  <si>
    <t>m³</t>
  </si>
  <si>
    <r>
      <rPr>
        <sz val="11"/>
        <color rgb="FF000000"/>
        <rFont val="Arial"/>
        <charset val="1"/>
      </rPr>
      <t xml:space="preserve">&gt;&gt; Recape = 3.353,43m² x 0,035m = </t>
    </r>
    <r>
      <rPr>
        <sz val="11"/>
        <color rgb="FF000000"/>
        <rFont val="Arial"/>
        <charset val="134"/>
      </rPr>
      <t>117,37m³</t>
    </r>
  </si>
  <si>
    <t>2.4</t>
  </si>
  <si>
    <t>01.20.280</t>
  </si>
  <si>
    <t>Levantamento planimétrico de área pavimentada para veículo e pedestre</t>
  </si>
  <si>
    <t>TOTAL GERAL (COM BDI 25,00%)</t>
  </si>
  <si>
    <t>CRONOGRAMA FÍSICO-FINANCEIRO</t>
  </si>
  <si>
    <r>
      <rPr>
        <b/>
        <sz val="11"/>
        <color rgb="FF000000"/>
        <rFont val="Times New Roman"/>
        <charset val="1"/>
      </rPr>
      <t>OBRA:</t>
    </r>
    <r>
      <rPr>
        <sz val="11"/>
        <color rgb="FF000000"/>
        <rFont val="Times New Roman"/>
        <charset val="1"/>
      </rPr>
      <t xml:space="preserve"> INFRAESTRUTURA URBANA COM RECAPEAMENTO ASFÁLTICO</t>
    </r>
  </si>
  <si>
    <r>
      <rPr>
        <b/>
        <sz val="11"/>
        <color rgb="FF000000"/>
        <rFont val="Times New Roman"/>
        <charset val="1"/>
      </rPr>
      <t xml:space="preserve">LOCAL: </t>
    </r>
    <r>
      <rPr>
        <sz val="11"/>
        <color rgb="FF000000"/>
        <rFont val="Times New Roman"/>
        <charset val="1"/>
      </rPr>
      <t>TRECHO DA RUA MARIA CONCEIÇÃO VÁLIO, BAIRRO JARDIM CAMPESTRE I, PILAR DO SUL-SP</t>
    </r>
  </si>
  <si>
    <t>PRAZO DA OBRA: 60 DIAS</t>
  </si>
  <si>
    <t>ETAPA</t>
  </si>
  <si>
    <t>30 DIAS</t>
  </si>
  <si>
    <t>60 DIAS</t>
  </si>
  <si>
    <t>%</t>
  </si>
  <si>
    <t>RESUMO DO ORÇAMENTO</t>
  </si>
  <si>
    <t>TOTAL (R$)</t>
  </si>
  <si>
    <t>TOTAL (%)</t>
  </si>
  <si>
    <t>ACUMULADO (R$)</t>
  </si>
  <si>
    <t>ACUMULADO (%)</t>
  </si>
  <si>
    <t xml:space="preserve">OBS.: 1 - OS PRAZOS DAS ETAPAS SERÃO CONSIDERADOS A PARTIR DA DATA DA ASSINATURA DA ORDEM DE SERVIÇO INICIAL EMITIDA PELA CONTRATANTE.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</si>
</sst>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_-"/>
    <numFmt numFmtId="181" formatCode="_(* #,##0.00_);_(* \(#,##0.00\);_(* \-??_);_(@_)"/>
    <numFmt numFmtId="182" formatCode="&quot;R$ &quot;#,##0.00"/>
    <numFmt numFmtId="183" formatCode="&quot;R$&quot;\ #,##0.00"/>
    <numFmt numFmtId="184" formatCode="&quot;R$ &quot;#,##0.00;&quot;-R$ &quot;#,##0.00"/>
    <numFmt numFmtId="185" formatCode="[$R$-416]\ #,##0.00;[Red]\-[$R$-416]\ #,##0.00"/>
  </numFmts>
  <fonts count="42">
    <font>
      <sz val="11"/>
      <color rgb="FF000000"/>
      <name val="Calibri"/>
      <charset val="1"/>
    </font>
    <font>
      <sz val="11"/>
      <color rgb="FF000000"/>
      <name val="Arial Narrow"/>
      <charset val="1"/>
    </font>
    <font>
      <b/>
      <sz val="16"/>
      <name val="Arial"/>
      <charset val="1"/>
    </font>
    <font>
      <b/>
      <sz val="16"/>
      <color rgb="FF000000"/>
      <name val="Arial"/>
      <charset val="1"/>
    </font>
    <font>
      <sz val="16"/>
      <color rgb="FF000000"/>
      <name val="Arial"/>
      <charset val="1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b/>
      <sz val="11"/>
      <name val="Times New Roman"/>
      <charset val="1"/>
    </font>
    <font>
      <sz val="11"/>
      <color rgb="FF000000"/>
      <name val="MS Sans Serif"/>
      <charset val="1"/>
    </font>
    <font>
      <b/>
      <sz val="11"/>
      <color rgb="FF000000"/>
      <name val="MS Sans Serif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b/>
      <sz val="11"/>
      <color rgb="FF000000"/>
      <name val="Arial"/>
      <charset val="134"/>
    </font>
    <font>
      <sz val="12"/>
      <color rgb="FF000000"/>
      <name val="Arial"/>
      <charset val="1"/>
    </font>
    <font>
      <b/>
      <sz val="11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.85"/>
      <color rgb="FF000000"/>
      <name val="Times New Roman"/>
      <charset val="1"/>
    </font>
    <font>
      <sz val="10"/>
      <color rgb="FF000000"/>
      <name val="MS Sans Serif"/>
      <charset val="1"/>
    </font>
    <font>
      <sz val="10"/>
      <name val="MS Sans Serif"/>
      <charset val="1"/>
    </font>
    <font>
      <sz val="11"/>
      <color rgb="FF000000"/>
      <name val="Arial1"/>
      <charset val="1"/>
    </font>
    <font>
      <sz val="11"/>
      <color rgb="FF00000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E6E0EC"/>
      </patternFill>
    </fill>
    <fill>
      <patternFill patternType="solid">
        <fgColor rgb="FFBFBFBF"/>
        <bgColor rgb="FFC0C0C0"/>
      </patternFill>
    </fill>
    <fill>
      <patternFill patternType="solid">
        <fgColor rgb="FFEEEEEE"/>
        <bgColor rgb="FFFFFFFF"/>
      </patternFill>
    </fill>
    <fill>
      <patternFill patternType="solid">
        <fgColor rgb="FFD9D9D9"/>
        <bgColor rgb="FFC6D9F1"/>
      </patternFill>
    </fill>
    <fill>
      <patternFill patternType="solid">
        <fgColor rgb="FFB2B2B2"/>
        <bgColor rgb="FF999999"/>
      </patternFill>
    </fill>
    <fill>
      <patternFill patternType="solid">
        <fgColor rgb="FFCCCCCC"/>
        <bgColor rgb="FFCCCCFF"/>
      </patternFill>
    </fill>
    <fill>
      <patternFill patternType="solid">
        <fgColor theme="0" tint="-0.0499893185216834"/>
        <bgColor rgb="FFFFFFFF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0" borderId="0" applyBorder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39" fillId="0" borderId="0"/>
    <xf numFmtId="180" fontId="0" fillId="0" borderId="0" applyBorder="0" applyProtection="0"/>
    <xf numFmtId="180" fontId="0" fillId="0" borderId="0" applyBorder="0" applyProtection="0"/>
    <xf numFmtId="181" fontId="0" fillId="0" borderId="0" applyBorder="0" applyProtection="0"/>
    <xf numFmtId="0" fontId="0" fillId="0" borderId="0"/>
    <xf numFmtId="0" fontId="40" fillId="0" borderId="0"/>
  </cellStyleXfs>
  <cellXfs count="97">
    <xf numFmtId="0" fontId="0" fillId="0" borderId="0" xfId="0"/>
    <xf numFmtId="0" fontId="0" fillId="0" borderId="0" xfId="59"/>
    <xf numFmtId="0" fontId="0" fillId="0" borderId="0" xfId="59" applyFont="1"/>
    <xf numFmtId="0" fontId="1" fillId="2" borderId="0" xfId="59" applyFont="1" applyFill="1"/>
    <xf numFmtId="0" fontId="2" fillId="3" borderId="1" xfId="59" applyFont="1" applyFill="1" applyBorder="1" applyAlignment="1">
      <alignment horizontal="center" vertical="center"/>
    </xf>
    <xf numFmtId="0" fontId="3" fillId="2" borderId="0" xfId="59" applyFont="1" applyFill="1" applyAlignment="1">
      <alignment horizontal="center" vertical="center" wrapText="1"/>
    </xf>
    <xf numFmtId="0" fontId="4" fillId="2" borderId="0" xfId="59" applyFont="1" applyFill="1" applyAlignment="1">
      <alignment horizontal="left" vertical="center"/>
    </xf>
    <xf numFmtId="0" fontId="4" fillId="2" borderId="0" xfId="59" applyFont="1" applyFill="1" applyAlignment="1">
      <alignment vertical="center"/>
    </xf>
    <xf numFmtId="0" fontId="4" fillId="2" borderId="0" xfId="59" applyFont="1" applyFill="1" applyAlignment="1">
      <alignment horizontal="left" vertical="center" wrapText="1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horizontal="left" vertical="center" wrapText="1"/>
    </xf>
    <xf numFmtId="0" fontId="6" fillId="0" borderId="0" xfId="59" applyFont="1"/>
    <xf numFmtId="0" fontId="6" fillId="2" borderId="0" xfId="59" applyFont="1" applyFill="1"/>
    <xf numFmtId="0" fontId="6" fillId="0" borderId="0" xfId="0" applyFont="1"/>
    <xf numFmtId="0" fontId="5" fillId="0" borderId="0" xfId="59" applyFont="1" applyBorder="1" applyAlignment="1">
      <alignment horizontal="center" vertical="center"/>
    </xf>
    <xf numFmtId="10" fontId="5" fillId="4" borderId="2" xfId="59" applyNumberFormat="1" applyFont="1" applyFill="1" applyBorder="1" applyAlignment="1">
      <alignment horizontal="center" vertical="center"/>
    </xf>
    <xf numFmtId="0" fontId="7" fillId="4" borderId="3" xfId="59" applyFont="1" applyFill="1" applyBorder="1" applyAlignment="1">
      <alignment horizontal="center" vertical="center"/>
    </xf>
    <xf numFmtId="0" fontId="7" fillId="4" borderId="4" xfId="59" applyFont="1" applyFill="1" applyBorder="1" applyAlignment="1">
      <alignment horizontal="center" vertical="center"/>
    </xf>
    <xf numFmtId="0" fontId="5" fillId="0" borderId="5" xfId="59" applyFont="1" applyBorder="1" applyAlignment="1">
      <alignment horizontal="center"/>
    </xf>
    <xf numFmtId="0" fontId="5" fillId="0" borderId="6" xfId="59" applyFont="1" applyBorder="1" applyAlignment="1">
      <alignment horizontal="center"/>
    </xf>
    <xf numFmtId="182" fontId="5" fillId="0" borderId="6" xfId="59" applyNumberFormat="1" applyFont="1" applyBorder="1" applyAlignment="1">
      <alignment horizontal="center" vertical="center"/>
    </xf>
    <xf numFmtId="182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59" applyFont="1" applyBorder="1" applyAlignment="1">
      <alignment horizontal="center"/>
    </xf>
    <xf numFmtId="0" fontId="6" fillId="0" borderId="8" xfId="59" applyFont="1" applyBorder="1" applyAlignment="1">
      <alignment horizontal="center"/>
    </xf>
    <xf numFmtId="10" fontId="6" fillId="0" borderId="8" xfId="3" applyNumberFormat="1" applyFont="1" applyFill="1" applyBorder="1" applyAlignment="1" applyProtection="1">
      <alignment horizontal="center" vertical="center"/>
    </xf>
    <xf numFmtId="10" fontId="6" fillId="0" borderId="8" xfId="3" applyNumberFormat="1" applyFont="1" applyFill="1" applyBorder="1" applyAlignment="1" applyProtection="1">
      <alignment horizontal="center"/>
    </xf>
    <xf numFmtId="0" fontId="5" fillId="0" borderId="6" xfId="59" applyFont="1" applyBorder="1" applyAlignment="1">
      <alignment horizontal="left" vertical="center" wrapText="1"/>
    </xf>
    <xf numFmtId="0" fontId="5" fillId="0" borderId="9" xfId="59" applyFont="1" applyBorder="1" applyAlignment="1">
      <alignment horizontal="center"/>
    </xf>
    <xf numFmtId="0" fontId="6" fillId="0" borderId="10" xfId="59" applyFont="1" applyBorder="1" applyAlignment="1">
      <alignment horizontal="center"/>
    </xf>
    <xf numFmtId="10" fontId="6" fillId="0" borderId="10" xfId="3" applyNumberFormat="1" applyFont="1" applyFill="1" applyBorder="1" applyAlignment="1" applyProtection="1">
      <alignment horizontal="center" vertical="center"/>
    </xf>
    <xf numFmtId="10" fontId="6" fillId="0" borderId="10" xfId="59" applyNumberFormat="1" applyFont="1" applyBorder="1" applyAlignment="1">
      <alignment horizontal="center" vertical="center"/>
    </xf>
    <xf numFmtId="0" fontId="5" fillId="4" borderId="3" xfId="59" applyFont="1" applyFill="1" applyBorder="1" applyAlignment="1">
      <alignment horizontal="center" vertical="center"/>
    </xf>
    <xf numFmtId="182" fontId="5" fillId="4" borderId="11" xfId="59" applyNumberFormat="1" applyFont="1" applyFill="1" applyBorder="1" applyAlignment="1">
      <alignment horizontal="center" vertical="center"/>
    </xf>
    <xf numFmtId="0" fontId="6" fillId="0" borderId="0" xfId="59" applyFont="1" applyBorder="1" applyAlignment="1">
      <alignment horizontal="center" vertical="center"/>
    </xf>
    <xf numFmtId="182" fontId="5" fillId="0" borderId="0" xfId="59" applyNumberFormat="1" applyFont="1" applyBorder="1" applyAlignment="1">
      <alignment horizontal="center" vertical="center"/>
    </xf>
    <xf numFmtId="0" fontId="5" fillId="0" borderId="0" xfId="59" applyFont="1" applyBorder="1" applyAlignment="1">
      <alignment horizontal="right"/>
    </xf>
    <xf numFmtId="0" fontId="5" fillId="0" borderId="12" xfId="59" applyFont="1" applyBorder="1" applyAlignment="1">
      <alignment horizontal="center"/>
    </xf>
    <xf numFmtId="10" fontId="6" fillId="0" borderId="1" xfId="3" applyNumberFormat="1" applyFont="1" applyFill="1" applyBorder="1" applyAlignment="1" applyProtection="1">
      <alignment horizontal="center" vertical="center"/>
    </xf>
    <xf numFmtId="182" fontId="6" fillId="0" borderId="1" xfId="59" applyNumberFormat="1" applyFont="1" applyBorder="1" applyAlignment="1">
      <alignment horizontal="center" vertical="center"/>
    </xf>
    <xf numFmtId="0" fontId="5" fillId="0" borderId="0" xfId="59" applyFont="1" applyBorder="1" applyAlignment="1">
      <alignment horizontal="left"/>
    </xf>
    <xf numFmtId="0" fontId="6" fillId="0" borderId="0" xfId="59" applyFont="1" applyBorder="1" applyAlignment="1">
      <alignment horizont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6" fillId="0" borderId="0" xfId="60" applyFont="1" applyBorder="1" applyAlignment="1">
      <alignment horizontal="left" vertical="center" wrapText="1"/>
    </xf>
    <xf numFmtId="0" fontId="6" fillId="0" borderId="0" xfId="59" applyFont="1" applyBorder="1"/>
    <xf numFmtId="0" fontId="0" fillId="0" borderId="0" xfId="0" applyFont="1" applyBorder="1"/>
    <xf numFmtId="0" fontId="8" fillId="0" borderId="0" xfId="50" applyFont="1" applyBorder="1" applyAlignment="1" applyProtection="1">
      <alignment vertical="center"/>
    </xf>
    <xf numFmtId="0" fontId="9" fillId="5" borderId="0" xfId="50" applyFont="1" applyFill="1" applyBorder="1" applyAlignment="1" applyProtection="1"/>
    <xf numFmtId="0" fontId="9" fillId="0" borderId="0" xfId="50" applyFont="1" applyBorder="1" applyAlignment="1" applyProtection="1"/>
    <xf numFmtId="0" fontId="8" fillId="0" borderId="0" xfId="50" applyFont="1" applyBorder="1" applyAlignment="1" applyProtection="1"/>
    <xf numFmtId="49" fontId="8" fillId="0" borderId="0" xfId="50" applyNumberFormat="1" applyFont="1" applyBorder="1" applyAlignment="1" applyProtection="1">
      <alignment horizontal="center"/>
    </xf>
    <xf numFmtId="0" fontId="8" fillId="0" borderId="0" xfId="50" applyFont="1" applyBorder="1" applyAlignment="1" applyProtection="1">
      <alignment horizontal="left" wrapText="1"/>
    </xf>
    <xf numFmtId="4" fontId="8" fillId="0" borderId="0" xfId="50" applyNumberFormat="1" applyFont="1" applyBorder="1" applyAlignment="1" applyProtection="1"/>
    <xf numFmtId="4" fontId="8" fillId="0" borderId="0" xfId="56" applyNumberFormat="1" applyFont="1" applyBorder="1" applyAlignment="1" applyProtection="1">
      <alignment horizontal="right" vertical="center"/>
    </xf>
    <xf numFmtId="0" fontId="10" fillId="0" borderId="0" xfId="50" applyFont="1" applyBorder="1" applyAlignment="1" applyProtection="1"/>
    <xf numFmtId="49" fontId="10" fillId="0" borderId="0" xfId="50" applyNumberFormat="1" applyFont="1" applyBorder="1" applyAlignment="1" applyProtection="1">
      <alignment horizontal="center"/>
    </xf>
    <xf numFmtId="0" fontId="10" fillId="0" borderId="0" xfId="50" applyFont="1" applyBorder="1" applyAlignment="1" applyProtection="1">
      <alignment horizontal="left" wrapText="1"/>
    </xf>
    <xf numFmtId="4" fontId="10" fillId="0" borderId="0" xfId="50" applyNumberFormat="1" applyFont="1" applyBorder="1" applyAlignment="1" applyProtection="1"/>
    <xf numFmtId="4" fontId="10" fillId="0" borderId="0" xfId="56" applyNumberFormat="1" applyFont="1" applyBorder="1" applyAlignment="1" applyProtection="1">
      <alignment horizontal="right" vertical="center"/>
    </xf>
    <xf numFmtId="49" fontId="11" fillId="0" borderId="0" xfId="50" applyNumberFormat="1" applyFont="1" applyBorder="1" applyAlignment="1" applyProtection="1">
      <alignment vertical="center" wrapText="1"/>
    </xf>
    <xf numFmtId="0" fontId="11" fillId="0" borderId="0" xfId="50" applyFont="1" applyBorder="1" applyAlignment="1" applyProtection="1">
      <alignment horizontal="left" vertical="center" wrapText="1"/>
    </xf>
    <xf numFmtId="0" fontId="10" fillId="0" borderId="0" xfId="50" applyFont="1" applyBorder="1" applyAlignment="1" applyProtection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50" applyFont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0" xfId="50" applyFont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1" fillId="7" borderId="1" xfId="50" applyFont="1" applyFill="1" applyBorder="1" applyAlignment="1" applyProtection="1">
      <alignment horizontal="center" vertical="center"/>
    </xf>
    <xf numFmtId="49" fontId="16" fillId="8" borderId="1" xfId="50" applyNumberFormat="1" applyFont="1" applyFill="1" applyBorder="1" applyAlignment="1" applyProtection="1">
      <alignment horizontal="center" vertical="center"/>
    </xf>
    <xf numFmtId="0" fontId="16" fillId="8" borderId="1" xfId="50" applyFont="1" applyFill="1" applyBorder="1" applyAlignment="1" applyProtection="1">
      <alignment horizontal="center" vertical="center" wrapText="1"/>
    </xf>
    <xf numFmtId="0" fontId="16" fillId="8" borderId="1" xfId="50" applyFont="1" applyFill="1" applyBorder="1" applyAlignment="1" applyProtection="1">
      <alignment horizontal="center" vertical="center"/>
    </xf>
    <xf numFmtId="4" fontId="16" fillId="8" borderId="1" xfId="56" applyNumberFormat="1" applyFont="1" applyFill="1" applyBorder="1" applyAlignment="1" applyProtection="1">
      <alignment horizontal="center" vertical="center"/>
    </xf>
    <xf numFmtId="4" fontId="16" fillId="8" borderId="1" xfId="56" applyNumberFormat="1" applyFont="1" applyFill="1" applyBorder="1" applyAlignment="1" applyProtection="1">
      <alignment horizontal="center" vertical="center" wrapText="1"/>
    </xf>
    <xf numFmtId="0" fontId="11" fillId="9" borderId="1" xfId="56" applyNumberFormat="1" applyFont="1" applyFill="1" applyBorder="1" applyAlignment="1" applyProtection="1">
      <alignment horizontal="center" vertical="center"/>
    </xf>
    <xf numFmtId="0" fontId="11" fillId="9" borderId="1" xfId="50" applyFont="1" applyFill="1" applyBorder="1" applyAlignment="1" applyProtection="1">
      <alignment horizontal="left" vertical="center" wrapText="1"/>
    </xf>
    <xf numFmtId="0" fontId="10" fillId="0" borderId="1" xfId="50" applyFont="1" applyBorder="1" applyAlignment="1" applyProtection="1">
      <alignment horizontal="center" vertical="center"/>
    </xf>
    <xf numFmtId="180" fontId="10" fillId="0" borderId="1" xfId="56" applyFont="1" applyBorder="1" applyAlignment="1" applyProtection="1">
      <alignment horizontal="center" vertical="center"/>
    </xf>
    <xf numFmtId="180" fontId="10" fillId="0" borderId="1" xfId="56" applyFont="1" applyBorder="1" applyAlignment="1" applyProtection="1">
      <alignment horizontal="left" vertical="center"/>
    </xf>
    <xf numFmtId="2" fontId="10" fillId="0" borderId="1" xfId="56" applyNumberFormat="1" applyFont="1" applyBorder="1" applyAlignment="1" applyProtection="1">
      <alignment horizontal="center" vertical="center"/>
    </xf>
    <xf numFmtId="183" fontId="10" fillId="0" borderId="1" xfId="56" applyNumberFormat="1" applyFont="1" applyBorder="1" applyAlignment="1" applyProtection="1">
      <alignment horizontal="center" vertical="center"/>
    </xf>
    <xf numFmtId="180" fontId="10" fillId="0" borderId="1" xfId="56" applyFont="1" applyBorder="1" applyAlignment="1" applyProtection="1">
      <alignment horizontal="left" vertical="center" wrapText="1"/>
    </xf>
    <xf numFmtId="0" fontId="8" fillId="0" borderId="0" xfId="50" applyFont="1" applyBorder="1" applyAlignment="1" applyProtection="1">
      <alignment horizontal="center" vertical="center"/>
    </xf>
    <xf numFmtId="0" fontId="9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vertical="center"/>
    </xf>
    <xf numFmtId="0" fontId="11" fillId="10" borderId="1" xfId="50" applyFont="1" applyFill="1" applyBorder="1" applyAlignment="1" applyProtection="1">
      <alignment horizontal="center" vertical="center"/>
    </xf>
    <xf numFmtId="49" fontId="14" fillId="0" borderId="0" xfId="50" applyNumberFormat="1" applyFont="1" applyBorder="1" applyAlignment="1" applyProtection="1">
      <alignment vertical="center" wrapText="1"/>
    </xf>
    <xf numFmtId="0" fontId="8" fillId="0" borderId="1" xfId="50" applyFont="1" applyBorder="1" applyAlignment="1" applyProtection="1">
      <alignment vertical="center"/>
    </xf>
    <xf numFmtId="184" fontId="11" fillId="9" borderId="1" xfId="56" applyNumberFormat="1" applyFont="1" applyFill="1" applyBorder="1" applyAlignment="1" applyProtection="1">
      <alignment horizontal="center" vertical="center"/>
    </xf>
    <xf numFmtId="0" fontId="9" fillId="9" borderId="1" xfId="50" applyFont="1" applyFill="1" applyBorder="1" applyAlignment="1" applyProtection="1"/>
    <xf numFmtId="0" fontId="9" fillId="11" borderId="1" xfId="50" applyFont="1" applyFill="1" applyBorder="1" applyAlignment="1" applyProtection="1"/>
    <xf numFmtId="0" fontId="8" fillId="0" borderId="1" xfId="50" applyFont="1" applyBorder="1" applyAlignment="1" applyProtection="1">
      <alignment horizontal="center" vertical="center"/>
    </xf>
    <xf numFmtId="0" fontId="10" fillId="0" borderId="1" xfId="50" applyFont="1" applyBorder="1" applyAlignment="1" applyProtection="1">
      <alignment horizontal="left" vertical="center"/>
    </xf>
    <xf numFmtId="182" fontId="11" fillId="9" borderId="1" xfId="56" applyNumberFormat="1" applyFont="1" applyFill="1" applyBorder="1" applyAlignment="1" applyProtection="1">
      <alignment horizontal="center" vertical="center"/>
    </xf>
    <xf numFmtId="0" fontId="8" fillId="11" borderId="1" xfId="50" applyFont="1" applyFill="1" applyBorder="1" applyAlignment="1" applyProtection="1">
      <alignment horizontal="left"/>
    </xf>
    <xf numFmtId="0" fontId="9" fillId="0" borderId="1" xfId="50" applyFont="1" applyBorder="1" applyAlignment="1" applyProtection="1">
      <alignment horizontal="center"/>
    </xf>
    <xf numFmtId="185" fontId="11" fillId="10" borderId="1" xfId="50" applyNumberFormat="1" applyFont="1" applyFill="1" applyBorder="1" applyAlignment="1" applyProtection="1">
      <alignment horizontal="center" vertical="center"/>
    </xf>
  </cellXfs>
  <cellStyles count="6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Normal 2" xfId="50"/>
    <cellStyle name="Normal 2 2" xfId="51"/>
    <cellStyle name="Normal 2 3" xfId="52"/>
    <cellStyle name="Normal 2_3_-_PLANILHA_MODELO_e_Boletim_CPOS_157" xfId="53"/>
    <cellStyle name="Normal 3" xfId="54"/>
    <cellStyle name="Normal 3 2" xfId="55"/>
    <cellStyle name="Vírgula 2" xfId="56"/>
    <cellStyle name="Vírgula 2 3" xfId="57"/>
    <cellStyle name="Vírgula 3" xfId="58"/>
    <cellStyle name="Ênfase6 9 2" xfId="59"/>
    <cellStyle name="Normal 27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1378585</xdr:colOff>
      <xdr:row>0</xdr:row>
      <xdr:rowOff>203200</xdr:rowOff>
    </xdr:from>
    <xdr:to>
      <xdr:col>8</xdr:col>
      <xdr:colOff>508000</xdr:colOff>
      <xdr:row>0</xdr:row>
      <xdr:rowOff>1005205</xdr:rowOff>
    </xdr:to>
    <xdr:pic>
      <xdr:nvPicPr>
        <xdr:cNvPr id="2" name="Imagem 5"/>
        <xdr:cNvPicPr/>
      </xdr:nvPicPr>
      <xdr:blipFill>
        <a:blip r:embed="rId1"/>
        <a:stretch>
          <a:fillRect/>
        </a:stretch>
      </xdr:blipFill>
      <xdr:spPr>
        <a:xfrm>
          <a:off x="3502660" y="203200"/>
          <a:ext cx="9349740" cy="80200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981075</xdr:colOff>
      <xdr:row>1</xdr:row>
      <xdr:rowOff>107315</xdr:rowOff>
    </xdr:from>
    <xdr:to>
      <xdr:col>3</xdr:col>
      <xdr:colOff>1772285</xdr:colOff>
      <xdr:row>5</xdr:row>
      <xdr:rowOff>92710</xdr:rowOff>
    </xdr:to>
    <xdr:pic>
      <xdr:nvPicPr>
        <xdr:cNvPr id="5" name="Imagem 1"/>
        <xdr:cNvPicPr/>
      </xdr:nvPicPr>
      <xdr:blipFill>
        <a:blip r:embed="rId1"/>
        <a:stretch>
          <a:fillRect/>
        </a:stretch>
      </xdr:blipFill>
      <xdr:spPr>
        <a:xfrm>
          <a:off x="1571625" y="297815"/>
          <a:ext cx="9430385" cy="74739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20"/>
  <sheetViews>
    <sheetView tabSelected="1" zoomScaleSheetLayoutView="85" topLeftCell="E1" workbookViewId="0">
      <selection activeCell="I33" sqref="I33"/>
    </sheetView>
  </sheetViews>
  <sheetFormatPr defaultColWidth="9.14285714285714" defaultRowHeight="15"/>
  <cols>
    <col min="1" max="1" width="9.14285714285714" style="48"/>
    <col min="2" max="2" width="10.8571428571429" style="48" customWidth="1"/>
    <col min="3" max="3" width="11.8571428571429" style="49" customWidth="1"/>
    <col min="4" max="4" width="86.5714285714286" style="50" customWidth="1"/>
    <col min="5" max="5" width="11" style="48" customWidth="1"/>
    <col min="6" max="6" width="15.1428571428571" style="51" customWidth="1"/>
    <col min="7" max="7" width="24.1428571428571" style="52" customWidth="1"/>
    <col min="8" max="8" width="16.4285714285714" style="52" customWidth="1"/>
    <col min="9" max="9" width="16.7142857142857" style="51" customWidth="1"/>
    <col min="10" max="10" width="11.5714285714286" style="48" hidden="1" customWidth="1"/>
    <col min="11" max="11" width="45.7142857142857" style="48" customWidth="1"/>
    <col min="12" max="16384" width="9.14285714285714" style="44"/>
  </cols>
  <sheetData>
    <row r="1" ht="97" customHeight="1" spans="1:9">
      <c r="A1" s="53"/>
      <c r="B1" s="53"/>
      <c r="C1" s="54"/>
      <c r="D1" s="55"/>
      <c r="E1" s="53"/>
      <c r="F1" s="56"/>
      <c r="G1" s="57"/>
      <c r="H1" s="57"/>
      <c r="I1" s="56"/>
    </row>
    <row r="2" ht="41" customHeight="1" spans="7:10">
      <c r="G2" s="58"/>
      <c r="H2" s="58"/>
      <c r="I2" s="86"/>
      <c r="J2" s="86"/>
    </row>
    <row r="3" ht="15.75" spans="1:11">
      <c r="A3" s="59" t="s">
        <v>0</v>
      </c>
      <c r="B3" s="60"/>
      <c r="C3" s="60"/>
      <c r="D3" s="60"/>
      <c r="E3" s="60"/>
      <c r="F3" s="60"/>
      <c r="H3" s="61" t="s">
        <v>1</v>
      </c>
      <c r="I3" s="61"/>
      <c r="J3" s="61"/>
      <c r="K3" s="61"/>
    </row>
    <row r="4" ht="15.75" spans="1:11">
      <c r="A4" s="59" t="s">
        <v>2</v>
      </c>
      <c r="B4" s="60"/>
      <c r="C4" s="60"/>
      <c r="D4" s="60"/>
      <c r="E4" s="60"/>
      <c r="F4" s="60"/>
      <c r="H4" s="62" t="s">
        <v>3</v>
      </c>
      <c r="I4" s="62"/>
      <c r="J4" s="62"/>
      <c r="K4" s="62"/>
    </row>
    <row r="5" spans="1:11">
      <c r="A5" s="59"/>
      <c r="B5" s="59"/>
      <c r="C5" s="59"/>
      <c r="D5" s="59"/>
      <c r="E5" s="59"/>
      <c r="F5" s="59"/>
      <c r="H5" s="63" t="s">
        <v>4</v>
      </c>
      <c r="I5" s="63"/>
      <c r="J5" s="63"/>
      <c r="K5" s="63"/>
    </row>
    <row r="6" spans="1:11">
      <c r="A6" s="64"/>
      <c r="B6" s="59"/>
      <c r="C6" s="59"/>
      <c r="D6" s="59"/>
      <c r="E6" s="59"/>
      <c r="F6" s="59"/>
      <c r="H6" s="65" t="s">
        <v>5</v>
      </c>
      <c r="I6" s="65"/>
      <c r="J6" s="65"/>
      <c r="K6" s="65"/>
    </row>
    <row r="7" ht="20.1" customHeight="1" spans="1:11">
      <c r="A7" s="53"/>
      <c r="B7" s="66"/>
      <c r="C7" s="66"/>
      <c r="D7" s="66"/>
      <c r="E7" s="66"/>
      <c r="F7" s="66"/>
      <c r="H7" s="65" t="s">
        <v>6</v>
      </c>
      <c r="I7" s="65"/>
      <c r="J7" s="65"/>
      <c r="K7" s="65"/>
    </row>
    <row r="8" s="44" customFormat="1" ht="20.1" customHeight="1" spans="1:11">
      <c r="A8" s="53"/>
      <c r="B8" s="66"/>
      <c r="C8" s="66"/>
      <c r="D8" s="66"/>
      <c r="E8" s="66"/>
      <c r="F8" s="66"/>
      <c r="G8" s="52"/>
      <c r="H8" s="67"/>
      <c r="I8" s="67"/>
      <c r="J8" s="67"/>
      <c r="K8" s="67"/>
    </row>
    <row r="9" ht="35.1" customHeight="1" spans="1:11">
      <c r="A9" s="68" t="s">
        <v>7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="45" customFormat="1" ht="37.5" customHeight="1" spans="1:11">
      <c r="A10" s="69" t="s">
        <v>8</v>
      </c>
      <c r="B10" s="69" t="s">
        <v>9</v>
      </c>
      <c r="C10" s="69" t="s">
        <v>10</v>
      </c>
      <c r="D10" s="70" t="s">
        <v>11</v>
      </c>
      <c r="E10" s="71" t="s">
        <v>12</v>
      </c>
      <c r="F10" s="72" t="s">
        <v>13</v>
      </c>
      <c r="G10" s="72" t="s">
        <v>14</v>
      </c>
      <c r="H10" s="73" t="s">
        <v>15</v>
      </c>
      <c r="I10" s="72" t="s">
        <v>16</v>
      </c>
      <c r="J10" s="87"/>
      <c r="K10" s="72" t="s">
        <v>17</v>
      </c>
    </row>
    <row r="11" s="46" customFormat="1" ht="24.95" customHeight="1" spans="1:11">
      <c r="A11" s="74">
        <v>1</v>
      </c>
      <c r="B11" s="75" t="s">
        <v>18</v>
      </c>
      <c r="C11" s="75"/>
      <c r="D11" s="75"/>
      <c r="E11" s="75"/>
      <c r="F11" s="75"/>
      <c r="G11" s="75"/>
      <c r="H11" s="75"/>
      <c r="I11" s="88">
        <f>SUM(I12:I12)</f>
        <v>3288.42</v>
      </c>
      <c r="J11" s="89"/>
      <c r="K11" s="90"/>
    </row>
    <row r="12" s="44" customFormat="1" ht="24.95" customHeight="1" spans="1:11">
      <c r="A12" s="76" t="s">
        <v>19</v>
      </c>
      <c r="B12" s="76" t="s">
        <v>20</v>
      </c>
      <c r="C12" s="77" t="s">
        <v>21</v>
      </c>
      <c r="D12" s="78" t="s">
        <v>22</v>
      </c>
      <c r="E12" s="77" t="s">
        <v>23</v>
      </c>
      <c r="F12" s="79">
        <v>2.88</v>
      </c>
      <c r="G12" s="80">
        <v>913.45</v>
      </c>
      <c r="H12" s="80">
        <f t="shared" ref="H12:H17" si="0">G12*1.25</f>
        <v>1141.8125</v>
      </c>
      <c r="I12" s="80">
        <f>F12*H12</f>
        <v>3288.42</v>
      </c>
      <c r="J12" s="91"/>
      <c r="K12" s="92" t="s">
        <v>24</v>
      </c>
    </row>
    <row r="13" s="47" customFormat="1" ht="24.95" customHeight="1" spans="1:11">
      <c r="A13" s="74">
        <v>2</v>
      </c>
      <c r="B13" s="75" t="s">
        <v>25</v>
      </c>
      <c r="C13" s="75"/>
      <c r="D13" s="75"/>
      <c r="E13" s="75"/>
      <c r="F13" s="75"/>
      <c r="G13" s="75"/>
      <c r="H13" s="75"/>
      <c r="I13" s="93">
        <f>SUM(I14:I17)</f>
        <v>260475.57935625</v>
      </c>
      <c r="J13" s="94"/>
      <c r="K13" s="94"/>
    </row>
    <row r="14" s="47" customFormat="1" ht="24.95" customHeight="1" spans="1:11">
      <c r="A14" s="76" t="s">
        <v>26</v>
      </c>
      <c r="B14" s="76" t="s">
        <v>20</v>
      </c>
      <c r="C14" s="77" t="s">
        <v>27</v>
      </c>
      <c r="D14" s="78" t="s">
        <v>28</v>
      </c>
      <c r="E14" s="77" t="s">
        <v>23</v>
      </c>
      <c r="F14" s="79">
        <v>3353.43</v>
      </c>
      <c r="G14" s="80">
        <v>0.71</v>
      </c>
      <c r="H14" s="80">
        <f t="shared" si="0"/>
        <v>0.8875</v>
      </c>
      <c r="I14" s="80">
        <f>F14*H14</f>
        <v>2976.169125</v>
      </c>
      <c r="J14" s="95"/>
      <c r="K14" s="92" t="s">
        <v>29</v>
      </c>
    </row>
    <row r="15" s="47" customFormat="1" ht="24.95" customHeight="1" spans="1:11">
      <c r="A15" s="76" t="s">
        <v>30</v>
      </c>
      <c r="B15" s="76" t="s">
        <v>20</v>
      </c>
      <c r="C15" s="77" t="s">
        <v>31</v>
      </c>
      <c r="D15" s="78" t="s">
        <v>32</v>
      </c>
      <c r="E15" s="77" t="s">
        <v>23</v>
      </c>
      <c r="F15" s="79">
        <v>3353.43</v>
      </c>
      <c r="G15" s="80">
        <v>7.3</v>
      </c>
      <c r="H15" s="80">
        <f t="shared" si="0"/>
        <v>9.125</v>
      </c>
      <c r="I15" s="80">
        <f t="shared" ref="I15:I17" si="1">F15*H15</f>
        <v>30600.04875</v>
      </c>
      <c r="J15" s="95"/>
      <c r="K15" s="92" t="s">
        <v>29</v>
      </c>
    </row>
    <row r="16" s="47" customFormat="1" ht="24.95" customHeight="1" spans="1:11">
      <c r="A16" s="76" t="s">
        <v>33</v>
      </c>
      <c r="B16" s="76" t="s">
        <v>20</v>
      </c>
      <c r="C16" s="77" t="s">
        <v>34</v>
      </c>
      <c r="D16" s="78" t="s">
        <v>35</v>
      </c>
      <c r="E16" s="77" t="s">
        <v>36</v>
      </c>
      <c r="F16" s="79">
        <f>F14*0.035</f>
        <v>117.37005</v>
      </c>
      <c r="G16" s="80">
        <v>1541.7</v>
      </c>
      <c r="H16" s="80">
        <f t="shared" si="0"/>
        <v>1927.125</v>
      </c>
      <c r="I16" s="80">
        <f t="shared" si="1"/>
        <v>226186.75760625</v>
      </c>
      <c r="J16" s="95"/>
      <c r="K16" s="92" t="s">
        <v>37</v>
      </c>
    </row>
    <row r="17" s="47" customFormat="1" ht="24.95" customHeight="1" spans="1:11">
      <c r="A17" s="76" t="s">
        <v>38</v>
      </c>
      <c r="B17" s="76" t="s">
        <v>20</v>
      </c>
      <c r="C17" s="77" t="s">
        <v>39</v>
      </c>
      <c r="D17" s="81" t="s">
        <v>40</v>
      </c>
      <c r="E17" s="77" t="s">
        <v>23</v>
      </c>
      <c r="F17" s="79">
        <v>3353.43</v>
      </c>
      <c r="G17" s="80">
        <v>0.17</v>
      </c>
      <c r="H17" s="80">
        <f t="shared" si="0"/>
        <v>0.2125</v>
      </c>
      <c r="I17" s="80">
        <f t="shared" si="1"/>
        <v>712.603875</v>
      </c>
      <c r="J17" s="95"/>
      <c r="K17" s="92" t="s">
        <v>29</v>
      </c>
    </row>
    <row r="18" s="47" customFormat="1" ht="20.1" customHeight="1" spans="1:11">
      <c r="A18" s="48"/>
      <c r="B18" s="82"/>
      <c r="C18" s="82"/>
      <c r="D18" s="82"/>
      <c r="E18" s="82"/>
      <c r="F18" s="82"/>
      <c r="G18" s="82"/>
      <c r="H18" s="82"/>
      <c r="I18" s="82"/>
      <c r="J18" s="48"/>
      <c r="K18" s="48"/>
    </row>
    <row r="19" s="47" customFormat="1" ht="24.95" customHeight="1" spans="1:11">
      <c r="A19" s="83"/>
      <c r="B19" s="84"/>
      <c r="C19" s="84"/>
      <c r="D19" s="84"/>
      <c r="E19" s="84"/>
      <c r="F19" s="84"/>
      <c r="G19" s="85" t="s">
        <v>41</v>
      </c>
      <c r="H19" s="85"/>
      <c r="I19" s="96">
        <f>SUM(I11,I13)</f>
        <v>263763.99935625</v>
      </c>
      <c r="J19" s="48"/>
      <c r="K19" s="48"/>
    </row>
    <row r="20" s="47" customFormat="1" spans="1:11">
      <c r="A20" s="48"/>
      <c r="B20" s="48"/>
      <c r="C20" s="49"/>
      <c r="D20" s="50"/>
      <c r="E20" s="48"/>
      <c r="F20" s="51"/>
      <c r="G20" s="52"/>
      <c r="H20" s="52"/>
      <c r="I20" s="51"/>
      <c r="J20" s="48"/>
      <c r="K20" s="48"/>
    </row>
  </sheetData>
  <mergeCells count="13">
    <mergeCell ref="A3:F3"/>
    <mergeCell ref="H3:K3"/>
    <mergeCell ref="A4:D4"/>
    <mergeCell ref="H4:K4"/>
    <mergeCell ref="H5:K5"/>
    <mergeCell ref="A6:F6"/>
    <mergeCell ref="H6:K6"/>
    <mergeCell ref="H7:K7"/>
    <mergeCell ref="A9:K9"/>
    <mergeCell ref="B11:H11"/>
    <mergeCell ref="B13:H13"/>
    <mergeCell ref="B18:I18"/>
    <mergeCell ref="G19:H19"/>
  </mergeCells>
  <printOptions horizontalCentered="1"/>
  <pageMargins left="0" right="0" top="0.590277777777778" bottom="0" header="0.511805555555556" footer="0.511805555555556"/>
  <pageSetup paperSize="9" scale="55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D21" sqref="D21"/>
    </sheetView>
  </sheetViews>
  <sheetFormatPr defaultColWidth="9.14285714285714" defaultRowHeight="15" outlineLevelCol="5"/>
  <cols>
    <col min="1" max="1" width="8.85714285714286" customWidth="1"/>
    <col min="2" max="2" width="85" customWidth="1"/>
    <col min="3" max="3" width="44.5714285714286" customWidth="1"/>
    <col min="4" max="4" width="31.8571428571429" customWidth="1"/>
    <col min="5" max="5" width="38.2857142857143" customWidth="1"/>
  </cols>
  <sheetData>
    <row r="1" spans="1:5">
      <c r="A1" s="1"/>
      <c r="B1" s="2"/>
      <c r="C1" s="2"/>
      <c r="D1" s="2"/>
      <c r="E1" s="2"/>
    </row>
    <row r="2" spans="1:5">
      <c r="A2" s="1"/>
      <c r="B2" s="2"/>
      <c r="C2" s="2"/>
      <c r="D2" s="2"/>
      <c r="E2" s="2"/>
    </row>
    <row r="3" spans="1:5">
      <c r="A3" s="1"/>
      <c r="B3" s="2"/>
      <c r="C3" s="2"/>
      <c r="D3" s="2"/>
      <c r="E3" s="2"/>
    </row>
    <row r="4" spans="1:5">
      <c r="A4" s="1"/>
      <c r="B4" s="2"/>
      <c r="C4" s="2"/>
      <c r="D4" s="2"/>
      <c r="E4" s="2"/>
    </row>
    <row r="5" spans="1:5">
      <c r="A5" s="1"/>
      <c r="B5" s="2"/>
      <c r="C5" s="2"/>
      <c r="D5" s="2"/>
      <c r="E5" s="2"/>
    </row>
    <row r="6" spans="1:5">
      <c r="A6" s="1"/>
      <c r="B6" s="2"/>
      <c r="C6" s="2"/>
      <c r="D6" s="2"/>
      <c r="E6" s="2"/>
    </row>
    <row r="7" ht="37" customHeight="1" spans="1:5">
      <c r="A7" s="3"/>
      <c r="B7" s="3"/>
      <c r="C7" s="3"/>
      <c r="D7" s="3"/>
      <c r="E7" s="3"/>
    </row>
    <row r="8" ht="20.25" spans="1:5">
      <c r="A8" s="4" t="s">
        <v>42</v>
      </c>
      <c r="B8" s="4"/>
      <c r="C8" s="4"/>
      <c r="D8" s="4"/>
      <c r="E8" s="4"/>
    </row>
    <row r="9" ht="20.25" spans="1:5">
      <c r="A9" s="5"/>
      <c r="B9" s="6"/>
      <c r="C9" s="7"/>
      <c r="D9" s="8"/>
      <c r="E9" s="8"/>
    </row>
    <row r="10" spans="1:6">
      <c r="A10" s="9" t="s">
        <v>43</v>
      </c>
      <c r="B10" s="10"/>
      <c r="C10" s="10"/>
      <c r="D10" s="10"/>
      <c r="E10" s="10"/>
      <c r="F10" s="10"/>
    </row>
    <row r="11" spans="1:6">
      <c r="A11" s="9" t="s">
        <v>44</v>
      </c>
      <c r="B11" s="10"/>
      <c r="C11" s="10"/>
      <c r="D11" s="10"/>
      <c r="E11" s="10"/>
      <c r="F11" s="10"/>
    </row>
    <row r="12" ht="15.75" spans="1:6">
      <c r="A12" s="11"/>
      <c r="B12" s="12"/>
      <c r="C12" s="12"/>
      <c r="D12" s="12"/>
      <c r="E12" s="12"/>
      <c r="F12" s="13"/>
    </row>
    <row r="13" spans="1:6">
      <c r="A13" s="14"/>
      <c r="B13" s="14"/>
      <c r="C13" s="14"/>
      <c r="D13" s="15" t="s">
        <v>45</v>
      </c>
      <c r="E13" s="15"/>
      <c r="F13" s="13"/>
    </row>
    <row r="14" spans="1:6">
      <c r="A14" s="16" t="s">
        <v>8</v>
      </c>
      <c r="B14" s="17" t="s">
        <v>11</v>
      </c>
      <c r="C14" s="17" t="s">
        <v>46</v>
      </c>
      <c r="D14" s="17" t="s">
        <v>47</v>
      </c>
      <c r="E14" s="17" t="s">
        <v>48</v>
      </c>
      <c r="F14" s="13"/>
    </row>
    <row r="15" spans="1:6">
      <c r="A15" s="18">
        <v>1</v>
      </c>
      <c r="B15" s="19" t="str">
        <f>Planilha!B11</f>
        <v>SERVIÇOS PRELIMINARES</v>
      </c>
      <c r="C15" s="20">
        <f>Planilha!I11</f>
        <v>3288.42</v>
      </c>
      <c r="D15" s="21">
        <f>C15</f>
        <v>3288.42</v>
      </c>
      <c r="E15" s="21"/>
      <c r="F15" s="13"/>
    </row>
    <row r="16" ht="15.75" spans="1:6">
      <c r="A16" s="22"/>
      <c r="B16" s="23" t="s">
        <v>49</v>
      </c>
      <c r="C16" s="24"/>
      <c r="D16" s="25">
        <f>D15/C15</f>
        <v>1</v>
      </c>
      <c r="E16" s="25"/>
      <c r="F16" s="13"/>
    </row>
    <row r="17" ht="20" customHeight="1" spans="1:6">
      <c r="A17" s="18">
        <v>2</v>
      </c>
      <c r="B17" s="26" t="str">
        <f>Planilha!B13</f>
        <v>RECAPEAMENTO ASFÁLTICO – TRECHO DA RUA MARIA CONCEIÇÃO VÁLIO</v>
      </c>
      <c r="C17" s="20">
        <f>Planilha!I13</f>
        <v>260475.57935625</v>
      </c>
      <c r="D17" s="21">
        <f>C17/2</f>
        <v>130237.789678125</v>
      </c>
      <c r="E17" s="21">
        <f>C17/2</f>
        <v>130237.789678125</v>
      </c>
      <c r="F17" s="13"/>
    </row>
    <row r="18" ht="15.75" spans="1:6">
      <c r="A18" s="27"/>
      <c r="B18" s="28" t="s">
        <v>49</v>
      </c>
      <c r="C18" s="29"/>
      <c r="D18" s="30">
        <f>D17/C17</f>
        <v>0.5</v>
      </c>
      <c r="E18" s="30">
        <f>E17/C17</f>
        <v>0.5</v>
      </c>
      <c r="F18" s="13"/>
    </row>
    <row r="19" ht="15.75" spans="1:6">
      <c r="A19" s="31" t="s">
        <v>50</v>
      </c>
      <c r="B19" s="31"/>
      <c r="C19" s="32">
        <f>C15+C17</f>
        <v>263763.99935625</v>
      </c>
      <c r="D19" s="33"/>
      <c r="E19" s="33"/>
      <c r="F19" s="13"/>
    </row>
    <row r="20" ht="15.75" spans="1:6">
      <c r="A20" s="14"/>
      <c r="B20" s="14"/>
      <c r="C20" s="34"/>
      <c r="D20" s="33"/>
      <c r="E20" s="33"/>
      <c r="F20" s="13"/>
    </row>
    <row r="21" spans="1:6">
      <c r="A21" s="35"/>
      <c r="B21" s="35"/>
      <c r="C21" s="18" t="s">
        <v>51</v>
      </c>
      <c r="D21" s="20">
        <f>D15+D17</f>
        <v>133526.209678125</v>
      </c>
      <c r="E21" s="20">
        <f>E17</f>
        <v>130237.789678125</v>
      </c>
      <c r="F21" s="13"/>
    </row>
    <row r="22" spans="1:6">
      <c r="A22" s="35"/>
      <c r="B22" s="35"/>
      <c r="C22" s="36" t="s">
        <v>52</v>
      </c>
      <c r="D22" s="37">
        <f>D21/C19</f>
        <v>0.506233640694003</v>
      </c>
      <c r="E22" s="37">
        <f>E21/C19</f>
        <v>0.493766359305997</v>
      </c>
      <c r="F22" s="13"/>
    </row>
    <row r="23" spans="1:6">
      <c r="A23" s="35"/>
      <c r="B23" s="35"/>
      <c r="C23" s="36" t="s">
        <v>53</v>
      </c>
      <c r="D23" s="38">
        <f>D21</f>
        <v>133526.209678125</v>
      </c>
      <c r="E23" s="38">
        <f>E21+D23</f>
        <v>263763.99935625</v>
      </c>
      <c r="F23" s="13"/>
    </row>
    <row r="24" ht="15.75" spans="1:6">
      <c r="A24" s="35"/>
      <c r="B24" s="35"/>
      <c r="C24" s="27" t="s">
        <v>54</v>
      </c>
      <c r="D24" s="29">
        <f>D22</f>
        <v>0.506233640694003</v>
      </c>
      <c r="E24" s="29">
        <f>E22+D24</f>
        <v>1</v>
      </c>
      <c r="F24" s="13"/>
    </row>
    <row r="25" spans="1:6">
      <c r="A25" s="39"/>
      <c r="B25" s="39"/>
      <c r="C25" s="40"/>
      <c r="D25" s="41"/>
      <c r="E25" s="41"/>
      <c r="F25" s="13"/>
    </row>
    <row r="26" spans="1:6">
      <c r="A26" s="42" t="s">
        <v>55</v>
      </c>
      <c r="B26" s="42"/>
      <c r="C26" s="42"/>
      <c r="D26" s="42"/>
      <c r="E26" s="42"/>
      <c r="F26" s="13"/>
    </row>
    <row r="27" spans="1:6">
      <c r="A27" s="43"/>
      <c r="B27" s="43"/>
      <c r="C27" s="43"/>
      <c r="D27" s="43"/>
      <c r="E27" s="43"/>
      <c r="F27" s="13"/>
    </row>
  </sheetData>
  <mergeCells count="11">
    <mergeCell ref="A8:E8"/>
    <mergeCell ref="A10:F10"/>
    <mergeCell ref="A11:D11"/>
    <mergeCell ref="A13:C13"/>
    <mergeCell ref="D13:E13"/>
    <mergeCell ref="A19:B19"/>
    <mergeCell ref="A21:B21"/>
    <mergeCell ref="A22:B22"/>
    <mergeCell ref="A23:B23"/>
    <mergeCell ref="A24:B24"/>
    <mergeCell ref="A26:E26"/>
  </mergeCells>
  <printOptions horizontalCentered="1"/>
  <pageMargins left="0.751388888888889" right="0.751388888888889" top="0.409027777777778" bottom="1" header="0.5" footer="0.5"/>
  <pageSetup paperSize="9" scale="6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LibreOffice/7.5.4.2$Windows_X86_64 LibreOffice_project/36ccfdc35048b057fd9854c757a8b67ec53977b6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Planilha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Soiurb</cp:lastModifiedBy>
  <cp:revision>57</cp:revision>
  <dcterms:created xsi:type="dcterms:W3CDTF">2016-10-20T17:19:00Z</dcterms:created>
  <cp:lastPrinted>2024-03-13T16:23:00Z</cp:lastPrinted>
  <dcterms:modified xsi:type="dcterms:W3CDTF">2024-06-14T18:09:39Z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4FDC8D1026BC4F65A0306BA28DEB4412_13</vt:lpwstr>
  </property>
  <property fmtid="{D5CDD505-2E9C-101B-9397-08002B2CF9AE}" pid="7" name="KSOProductBuildVer">
    <vt:lpwstr>1046-12.2.0.13489</vt:lpwstr>
  </property>
</Properties>
</file>