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00"/>
  </bookViews>
  <sheets>
    <sheet name="Plan1" sheetId="1" r:id="rId1"/>
    <sheet name="CRONOGRAMA" sheetId="3" r:id="rId2"/>
  </sheets>
  <externalReferences>
    <externalReference r:id="rId3"/>
  </externalReferences>
  <definedNames>
    <definedName name="_xlnm.Print_Area" localSheetId="0">Plan1!$A$1:$K$101</definedName>
  </definedNames>
  <calcPr calcId="144525"/>
</workbook>
</file>

<file path=xl/sharedStrings.xml><?xml version="1.0" encoding="utf-8"?>
<sst xmlns="http://schemas.openxmlformats.org/spreadsheetml/2006/main" count="336" uniqueCount="127">
  <si>
    <t>PLANILHA ORÇAMENTÁRIA</t>
  </si>
  <si>
    <r>
      <rPr>
        <b/>
        <sz val="11"/>
        <color rgb="FF000000"/>
        <rFont val="Calibri"/>
        <charset val="1"/>
      </rPr>
      <t xml:space="preserve">OBRA: </t>
    </r>
    <r>
      <rPr>
        <sz val="11"/>
        <color rgb="FF000000"/>
        <rFont val="Calibri"/>
        <charset val="1"/>
      </rPr>
      <t>INFRAESTRUTURA URBANA - ILUMINAÇÃO PÚBLICA DO TIPO LED</t>
    </r>
  </si>
  <si>
    <t>BASE ORÇAMENTÁRIA</t>
  </si>
  <si>
    <r>
      <rPr>
        <b/>
        <sz val="11"/>
        <color rgb="FF000000"/>
        <rFont val="Calibri"/>
        <charset val="1"/>
      </rPr>
      <t xml:space="preserve">LOCAL: </t>
    </r>
    <r>
      <rPr>
        <sz val="11"/>
        <color rgb="FF000000"/>
        <rFont val="Calibri"/>
        <charset val="1"/>
      </rPr>
      <t xml:space="preserve">RUAS DO BAIRRO SÃO MANOEL </t>
    </r>
  </si>
  <si>
    <t>FONTES</t>
  </si>
  <si>
    <r>
      <rPr>
        <b/>
        <sz val="11"/>
        <color rgb="FF000000"/>
        <rFont val="Calibri"/>
        <charset val="1"/>
      </rPr>
      <t xml:space="preserve">PROPRIETÁRIO: </t>
    </r>
    <r>
      <rPr>
        <sz val="11"/>
        <color rgb="FF000000"/>
        <rFont val="Calibri"/>
        <charset val="1"/>
      </rPr>
      <t>PREFEITURA MUNICIPAL DE PILAR DO SUL-SP</t>
    </r>
  </si>
  <si>
    <t>SINAPI- DATA BASE: 05/2022 (DESONERADO)</t>
  </si>
  <si>
    <t>CDHU: 186 ( DESONERADO)</t>
  </si>
  <si>
    <t>LEIS SOCIAIS= 97,78%</t>
  </si>
  <si>
    <t>ITEM</t>
  </si>
  <si>
    <t>FONTE</t>
  </si>
  <si>
    <t>CÓD.</t>
  </si>
  <si>
    <t>MATERIAL E MÃO DE OBRA</t>
  </si>
  <si>
    <t>UNIDADE</t>
  </si>
  <si>
    <t>QUANTIDADE</t>
  </si>
  <si>
    <t>PREÇO UNITÁRIO</t>
  </si>
  <si>
    <t>PREÇO UNITÁRIO COM BDI: 25%</t>
  </si>
  <si>
    <t>PREÇO TOTAL SEM BDI</t>
  </si>
  <si>
    <t>PREÇO TOTAL COM BDI</t>
  </si>
  <si>
    <t>MEMÓRIA DE CÁLCULO</t>
  </si>
  <si>
    <t>SERVIÇOS PRELIMINARES</t>
  </si>
  <si>
    <t>1.1</t>
  </si>
  <si>
    <t>CDHU</t>
  </si>
  <si>
    <t>02.08.020</t>
  </si>
  <si>
    <t>Placa de identificação para obra</t>
  </si>
  <si>
    <t>m²</t>
  </si>
  <si>
    <t xml:space="preserve">&gt;&gt;Placa nas dimensões= 4,00m x 1,5m = 6,00m² </t>
  </si>
  <si>
    <t>SUB TOTAL</t>
  </si>
  <si>
    <t>INSTALAÇÃO DE LUMINÁRIA LED</t>
  </si>
  <si>
    <t>2.1</t>
  </si>
  <si>
    <t>RUA JUVENTINO MANOEL FERREIRA</t>
  </si>
  <si>
    <t>2.1.1</t>
  </si>
  <si>
    <t>04.17.040</t>
  </si>
  <si>
    <t>Remoção de aparelho de iluminação ou projetor fixo em poste ou braço</t>
  </si>
  <si>
    <t>un</t>
  </si>
  <si>
    <t xml:space="preserve">&gt;&gt; Retirada da luminária/braço existente </t>
  </si>
  <si>
    <t>2.1.2</t>
  </si>
  <si>
    <t>41.11.703</t>
  </si>
  <si>
    <t>Luminária LED retangular para poste, fluxo luminoso de 14160 a 17475 lm ‐ potência de 80 W</t>
  </si>
  <si>
    <t xml:space="preserve">&gt;&gt; Luminária a ser instalada </t>
  </si>
  <si>
    <t>2.1.3</t>
  </si>
  <si>
    <t>SINAPI</t>
  </si>
  <si>
    <t>Relé fotoelétrico para comando de iluminação externa 1000 w - fornecimento e instalação</t>
  </si>
  <si>
    <t>&gt;&gt; Relé a ser instalado</t>
  </si>
  <si>
    <t>2.2</t>
  </si>
  <si>
    <t>RUA PEDRO LÚCIO DE CARVALHO</t>
  </si>
  <si>
    <t>2.2.1</t>
  </si>
  <si>
    <t>2.2.2</t>
  </si>
  <si>
    <t>2.2.3</t>
  </si>
  <si>
    <t>2.3</t>
  </si>
  <si>
    <t>RUA ANTENOR PEDRO DO NASCIMENTO</t>
  </si>
  <si>
    <t>2.3.1</t>
  </si>
  <si>
    <t>2.3.2</t>
  </si>
  <si>
    <t>2.3.3</t>
  </si>
  <si>
    <t>2.4</t>
  </si>
  <si>
    <t>RUA IMACULADA CONCEIÇÃO</t>
  </si>
  <si>
    <t>2.4.1</t>
  </si>
  <si>
    <t>2.4.2</t>
  </si>
  <si>
    <t>2.4.3</t>
  </si>
  <si>
    <t>2.5</t>
  </si>
  <si>
    <t>RUA JOSÉ MENDES</t>
  </si>
  <si>
    <t>2.5.1</t>
  </si>
  <si>
    <t>2.5.2</t>
  </si>
  <si>
    <t>2.5.3</t>
  </si>
  <si>
    <t>2.6</t>
  </si>
  <si>
    <t>RUA ERNESTO NUNES DE LIMA</t>
  </si>
  <si>
    <t>2.6.1</t>
  </si>
  <si>
    <t>2.6.2</t>
  </si>
  <si>
    <t>2.6.3</t>
  </si>
  <si>
    <t>2.7</t>
  </si>
  <si>
    <t>RUA ANTÔNIO DOMINGUES DE OLIVEIRA</t>
  </si>
  <si>
    <t>2.7.1</t>
  </si>
  <si>
    <t>2.7.2</t>
  </si>
  <si>
    <t>2.7.3</t>
  </si>
  <si>
    <t>2.8</t>
  </si>
  <si>
    <t>RUA JOAQUIM ANTUNES MACIEL</t>
  </si>
  <si>
    <t>2.8.1</t>
  </si>
  <si>
    <t>2.8.2</t>
  </si>
  <si>
    <t>2.8.3</t>
  </si>
  <si>
    <t>2.9</t>
  </si>
  <si>
    <t>RUA ANTÔNIO CARLOS DE JESUS CAVALHEIRO</t>
  </si>
  <si>
    <t>2.9.1</t>
  </si>
  <si>
    <t>2.9.2</t>
  </si>
  <si>
    <t>2.9.3</t>
  </si>
  <si>
    <t>2.10</t>
  </si>
  <si>
    <t>RUA BENEDITO FERREIRA</t>
  </si>
  <si>
    <t>2.10.1</t>
  </si>
  <si>
    <t>2.10.2</t>
  </si>
  <si>
    <t>2.10.3</t>
  </si>
  <si>
    <t>2.11</t>
  </si>
  <si>
    <t>RUA ALZIRA GOMES OLIVEIRA</t>
  </si>
  <si>
    <t>2.11.1</t>
  </si>
  <si>
    <t>2.11.2</t>
  </si>
  <si>
    <t>2.11.3</t>
  </si>
  <si>
    <t>2.12</t>
  </si>
  <si>
    <t>RUA PROJETADA</t>
  </si>
  <si>
    <t>2.12.1</t>
  </si>
  <si>
    <t>2.12.2</t>
  </si>
  <si>
    <t>2.12.3</t>
  </si>
  <si>
    <t>2.13</t>
  </si>
  <si>
    <t>RUA MILTON FERREIRA</t>
  </si>
  <si>
    <t>2.13.1</t>
  </si>
  <si>
    <t>2.13.2</t>
  </si>
  <si>
    <t>2.13.3</t>
  </si>
  <si>
    <t>2.14</t>
  </si>
  <si>
    <t>VIELA PROJETADA 2</t>
  </si>
  <si>
    <t>2.14.1</t>
  </si>
  <si>
    <t>2.14.2</t>
  </si>
  <si>
    <t>2.14.3</t>
  </si>
  <si>
    <t xml:space="preserve">TOTAL DE LUMINÁRIAS </t>
  </si>
  <si>
    <t>SEM BDI</t>
  </si>
  <si>
    <t>COM BDI</t>
  </si>
  <si>
    <t>TOTAL</t>
  </si>
  <si>
    <t>PILAR DO SUL-SP, 28 DE JUNHO DE 2022.</t>
  </si>
  <si>
    <t>CRONOGRAMA FÍSICO -FINANCEIRO</t>
  </si>
  <si>
    <t>DESCRIÇÃO</t>
  </si>
  <si>
    <t>ETAPA</t>
  </si>
  <si>
    <t>1º MÊS</t>
  </si>
  <si>
    <t>2º MÊS</t>
  </si>
  <si>
    <t>3º MÊS</t>
  </si>
  <si>
    <t>4º MÊS</t>
  </si>
  <si>
    <t>TOTAL POR SERVIÇOS</t>
  </si>
  <si>
    <t>VALOR</t>
  </si>
  <si>
    <t>%</t>
  </si>
  <si>
    <t>TOTAL POR MÊS</t>
  </si>
  <si>
    <t>TOTAL GERAL</t>
  </si>
  <si>
    <t>PILAR DO SUL-SP, 30 DE NOVEMBRO DE 2022.</t>
  </si>
</sst>
</file>

<file path=xl/styles.xml><?xml version="1.0" encoding="utf-8"?>
<styleSheet xmlns="http://schemas.openxmlformats.org/spreadsheetml/2006/main">
  <numFmts count="6">
    <numFmt numFmtId="176" formatCode="_-&quot;R$&quot;\ * #,##0_-;\-&quot;R$&quot;\ * #,##0_-;_-&quot;R$&quot;\ * &quot;-&quot;_-;_-@_-"/>
    <numFmt numFmtId="177" formatCode="_-&quot;R$&quot;\ * #,##0.00_-;\-&quot;R$&quot;\ * #,##0.00_-;_-&quot;R$&quot;\ * &quot;-&quot;??_-;_-@_-"/>
    <numFmt numFmtId="178" formatCode="_-* #,##0.00_-;\-* #,##0.00_-;_-* &quot;-&quot;??_-;_-@_-"/>
    <numFmt numFmtId="179" formatCode="_-* #,##0_-;\-* #,##0_-;_-* &quot;-&quot;_-;_-@_-"/>
    <numFmt numFmtId="180" formatCode="&quot;R$ &quot;#,##0.00"/>
    <numFmt numFmtId="181" formatCode="[$R$-416]\ #,##0.00;[Red]\-[$R$-416]\ #,##0.00"/>
  </numFmts>
  <fonts count="30">
    <font>
      <sz val="11"/>
      <color rgb="FF000000"/>
      <name val="Calibri"/>
      <charset val="1"/>
    </font>
    <font>
      <sz val="14"/>
      <color rgb="FF000000"/>
      <name val="Arial"/>
      <charset val="1"/>
    </font>
    <font>
      <b/>
      <sz val="13"/>
      <color rgb="FF000000"/>
      <name val="Arial"/>
      <charset val="1"/>
    </font>
    <font>
      <sz val="13"/>
      <name val="Arial"/>
      <charset val="1"/>
    </font>
    <font>
      <b/>
      <sz val="13"/>
      <name val="Arial"/>
      <charset val="1"/>
    </font>
    <font>
      <sz val="14"/>
      <color rgb="FF000000"/>
      <name val="Calibri"/>
      <charset val="134"/>
    </font>
    <font>
      <b/>
      <sz val="13"/>
      <name val="Arial"/>
      <charset val="134"/>
    </font>
    <font>
      <b/>
      <sz val="11"/>
      <color rgb="FF000000"/>
      <name val="Calibri"/>
      <charset val="1"/>
    </font>
    <font>
      <sz val="11"/>
      <color theme="0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0"/>
      <name val="MS Sans Serif"/>
      <charset val="1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rgb="FF000000"/>
      <name val="MS Sans Serif"/>
      <charset val="1"/>
    </font>
  </fonts>
  <fills count="39">
    <fill>
      <patternFill patternType="none"/>
    </fill>
    <fill>
      <patternFill patternType="gray125"/>
    </fill>
    <fill>
      <patternFill patternType="solid">
        <fgColor rgb="FFB2B2B2"/>
        <bgColor rgb="FFA6A6A6"/>
      </patternFill>
    </fill>
    <fill>
      <patternFill patternType="solid">
        <fgColor rgb="FF999999"/>
        <bgColor rgb="FFA6A6A6"/>
      </patternFill>
    </fill>
    <fill>
      <patternFill patternType="solid">
        <fgColor rgb="FFFFFFFF"/>
        <bgColor rgb="FFEFEFEF"/>
      </patternFill>
    </fill>
    <fill>
      <patternFill patternType="solid">
        <fgColor rgb="FFBFBFBF"/>
        <bgColor rgb="FFB2B2B2"/>
      </patternFill>
    </fill>
    <fill>
      <patternFill patternType="solid">
        <fgColor rgb="FFD9D9D9"/>
        <bgColor rgb="FFEFEFEF"/>
      </patternFill>
    </fill>
    <fill>
      <patternFill patternType="solid">
        <fgColor rgb="FFBFBFBF"/>
        <bgColor rgb="FFD9D9D9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14" applyNumberFormat="0" applyFill="0" applyAlignment="0" applyProtection="0">
      <alignment vertical="center"/>
    </xf>
    <xf numFmtId="0" fontId="21" fillId="20" borderId="12" applyNumberFormat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24" fillId="0" borderId="0"/>
    <xf numFmtId="0" fontId="16" fillId="23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22" borderId="13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0" fillId="10" borderId="8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horizontal="center"/>
    </xf>
    <xf numFmtId="0" fontId="2" fillId="2" borderId="1" xfId="5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1" xfId="8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8" applyNumberFormat="1" applyFont="1" applyFill="1" applyBorder="1" applyAlignment="1">
      <alignment horizontal="center" vertical="center"/>
    </xf>
    <xf numFmtId="0" fontId="2" fillId="4" borderId="1" xfId="8" applyFont="1" applyFill="1" applyBorder="1" applyAlignment="1">
      <alignment horizontal="left" vertical="center"/>
    </xf>
    <xf numFmtId="180" fontId="3" fillId="4" borderId="1" xfId="8" applyNumberFormat="1" applyFont="1" applyFill="1" applyBorder="1" applyAlignment="1">
      <alignment horizontal="center" vertical="center"/>
    </xf>
    <xf numFmtId="10" fontId="3" fillId="4" borderId="1" xfId="8" applyNumberFormat="1" applyFont="1" applyFill="1" applyBorder="1" applyAlignment="1">
      <alignment horizontal="center" vertical="center"/>
    </xf>
    <xf numFmtId="0" fontId="4" fillId="4" borderId="1" xfId="8" applyFont="1" applyFill="1" applyBorder="1" applyAlignment="1">
      <alignment horizontal="center" vertical="center"/>
    </xf>
    <xf numFmtId="0" fontId="4" fillId="4" borderId="1" xfId="8" applyFont="1" applyFill="1" applyBorder="1" applyAlignment="1">
      <alignment horizontal="left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/>
    </xf>
    <xf numFmtId="0" fontId="4" fillId="4" borderId="1" xfId="8" applyFont="1" applyFill="1" applyBorder="1" applyAlignment="1">
      <alignment vertical="center"/>
    </xf>
    <xf numFmtId="180" fontId="3" fillId="4" borderId="1" xfId="8" applyNumberFormat="1" applyFont="1" applyFill="1" applyBorder="1" applyAlignment="1">
      <alignment vertical="center"/>
    </xf>
    <xf numFmtId="10" fontId="3" fillId="4" borderId="1" xfId="8" applyNumberFormat="1" applyFont="1" applyFill="1" applyBorder="1" applyAlignment="1">
      <alignment vertical="center"/>
    </xf>
    <xf numFmtId="0" fontId="3" fillId="0" borderId="1" xfId="0" applyFont="1" applyBorder="1" applyAlignment="1"/>
    <xf numFmtId="181" fontId="4" fillId="5" borderId="1" xfId="8" applyNumberFormat="1" applyFont="1" applyFill="1" applyBorder="1" applyAlignment="1">
      <alignment horizontal="center" vertical="center"/>
    </xf>
    <xf numFmtId="10" fontId="4" fillId="2" borderId="1" xfId="8" applyNumberFormat="1" applyFont="1" applyFill="1" applyBorder="1" applyAlignment="1">
      <alignment horizontal="center" vertical="center"/>
    </xf>
    <xf numFmtId="181" fontId="3" fillId="5" borderId="1" xfId="8" applyNumberFormat="1" applyFont="1" applyFill="1" applyBorder="1" applyAlignment="1">
      <alignment horizontal="center" vertical="center"/>
    </xf>
    <xf numFmtId="180" fontId="2" fillId="5" borderId="1" xfId="8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4" fontId="2" fillId="3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/>
    <xf numFmtId="180" fontId="3" fillId="0" borderId="1" xfId="0" applyNumberFormat="1" applyFont="1" applyBorder="1" applyAlignment="1"/>
    <xf numFmtId="0" fontId="3" fillId="4" borderId="1" xfId="8" applyFont="1" applyFill="1" applyBorder="1" applyAlignment="1">
      <alignment vertical="center"/>
    </xf>
    <xf numFmtId="10" fontId="4" fillId="5" borderId="1" xfId="8" applyNumberFormat="1" applyFont="1" applyFill="1" applyBorder="1" applyAlignment="1">
      <alignment horizontal="center" vertical="center"/>
    </xf>
    <xf numFmtId="10" fontId="4" fillId="5" borderId="1" xfId="4" applyNumberFormat="1" applyFont="1" applyFill="1" applyBorder="1" applyAlignment="1" applyProtection="1">
      <alignment horizontal="center" vertical="center"/>
    </xf>
    <xf numFmtId="181" fontId="6" fillId="5" borderId="1" xfId="8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7" fillId="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180" fontId="0" fillId="7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180" fontId="0" fillId="0" borderId="0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0" fontId="7" fillId="7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52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Normal 3 2" xfId="8"/>
    <cellStyle name="20% - Ênfase 3" xfId="9" builtinId="38"/>
    <cellStyle name="Moeda" xfId="10" builtinId="4"/>
    <cellStyle name="Hyperlink seguido" xfId="11" builtinId="9"/>
    <cellStyle name="Hyperlink" xfId="12" builtinId="8"/>
    <cellStyle name="40% - Ênfase 2" xfId="13" builtinId="35"/>
    <cellStyle name="Observação" xfId="14" builtinId="10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20% - Ênfase 5" xfId="35" builtinId="46"/>
    <cellStyle name="Ênfase 1" xfId="36" builtinId="29"/>
    <cellStyle name="20% - Ênfase 1" xfId="37" builtinId="30"/>
    <cellStyle name="60% - Ênfase 1" xfId="38" builtinId="32"/>
    <cellStyle name="20% - Ênfase 6" xfId="39" builtinId="50"/>
    <cellStyle name="Ênfase 2" xfId="40" builtinId="33"/>
    <cellStyle name="20% - Ênfase 2" xfId="41" builtinId="34"/>
    <cellStyle name="60% - Ênfase 2" xfId="42" builtinId="36"/>
    <cellStyle name="40% - Ênfase 3" xfId="43" builtinId="39"/>
    <cellStyle name="60% - Ênfase 3" xfId="44" builtinId="40"/>
    <cellStyle name="20% - Ênfase 4" xfId="45" builtinId="42"/>
    <cellStyle name="60% - Ênfase 4" xfId="46" builtinId="44"/>
    <cellStyle name="40% - Ênfase 5" xfId="47" builtinId="47"/>
    <cellStyle name="60% - Ênfase 5" xfId="48" builtinId="48"/>
    <cellStyle name="60% - Ênfase 6" xfId="49" builtinId="52"/>
    <cellStyle name="Normal 2 2" xfId="50"/>
    <cellStyle name="Normal 3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590400</xdr:colOff>
      <xdr:row>0</xdr:row>
      <xdr:rowOff>181080</xdr:rowOff>
    </xdr:from>
    <xdr:to>
      <xdr:col>9</xdr:col>
      <xdr:colOff>981000</xdr:colOff>
      <xdr:row>3</xdr:row>
      <xdr:rowOff>399960</xdr:rowOff>
    </xdr:to>
    <xdr:pic>
      <xdr:nvPicPr>
        <xdr:cNvPr id="2" name="Imagem 1"/>
        <xdr:cNvPicPr/>
      </xdr:nvPicPr>
      <xdr:blipFill>
        <a:blip r:embed="rId1" cstate="print"/>
        <a:stretch>
          <a:fillRect/>
        </a:stretch>
      </xdr:blipFill>
      <xdr:spPr>
        <a:xfrm>
          <a:off x="3466465" y="180975"/>
          <a:ext cx="9953625" cy="78994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3</xdr:col>
      <xdr:colOff>2962440</xdr:colOff>
      <xdr:row>97</xdr:row>
      <xdr:rowOff>134280</xdr:rowOff>
    </xdr:from>
    <xdr:to>
      <xdr:col>7</xdr:col>
      <xdr:colOff>504720</xdr:colOff>
      <xdr:row>100</xdr:row>
      <xdr:rowOff>152640</xdr:rowOff>
    </xdr:to>
    <xdr:sp>
      <xdr:nvSpPr>
        <xdr:cNvPr id="3" name="CustomShape 1"/>
        <xdr:cNvSpPr/>
      </xdr:nvSpPr>
      <xdr:spPr>
        <a:xfrm>
          <a:off x="5838825" y="34525585"/>
          <a:ext cx="3561715" cy="5899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Calibri" panose="020F0502020204030204"/>
            </a:rPr>
            <a:t>EDUARDO OLIVEIRA DOS SANTOS JUNIOR</a:t>
          </a:r>
          <a:endParaRPr lang="pt-BR" sz="11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 panose="020F0502020204030204"/>
            </a:rPr>
            <a:t>SECRETÁRIO DE OBRAS, INFRAESTRUTURA E URBANISMO</a:t>
          </a: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424829</xdr:colOff>
      <xdr:row>0</xdr:row>
      <xdr:rowOff>95399</xdr:rowOff>
    </xdr:from>
    <xdr:to>
      <xdr:col>12</xdr:col>
      <xdr:colOff>914400</xdr:colOff>
      <xdr:row>3</xdr:row>
      <xdr:rowOff>104774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3577590" y="95250"/>
          <a:ext cx="11910060" cy="6946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0</xdr:colOff>
      <xdr:row>41</xdr:row>
      <xdr:rowOff>0</xdr:rowOff>
    </xdr:from>
    <xdr:to>
      <xdr:col>9</xdr:col>
      <xdr:colOff>409424</xdr:colOff>
      <xdr:row>47</xdr:row>
      <xdr:rowOff>19050</xdr:rowOff>
    </xdr:to>
    <xdr:sp>
      <xdr:nvSpPr>
        <xdr:cNvPr id="3" name="CustomShape 1"/>
        <xdr:cNvSpPr/>
      </xdr:nvSpPr>
      <xdr:spPr>
        <a:xfrm>
          <a:off x="5334000" y="9770745"/>
          <a:ext cx="5476240" cy="11620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300" b="0" strike="noStrike" spc="-1">
              <a:solidFill>
                <a:srgbClr val="000000"/>
              </a:solidFill>
              <a:latin typeface="Arial" panose="020B0604020202020204"/>
            </a:rPr>
            <a:t>_</a:t>
          </a: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____________________________________________       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rgbClr val="000000"/>
              </a:solidFill>
              <a:latin typeface="Arial" panose="020B0604020202020204"/>
            </a:rPr>
            <a:t>EDUARDO OLIVEIRA DOS SANTOS JUNIOR</a:t>
          </a:r>
          <a:endParaRPr lang="pt-BR" sz="1300" b="0" strike="noStrike" spc="-1">
            <a:latin typeface="Times New Roman" panose="02020603050405020304" pitchFamily="12"/>
          </a:endParaRPr>
        </a:p>
        <a:p>
          <a:pPr algn="ctr">
            <a:lnSpc>
              <a:spcPct val="100000"/>
            </a:lnSpc>
          </a:pPr>
          <a:r>
            <a:rPr lang="pt-BR" sz="1300" b="0" strike="noStrike" spc="-1">
              <a:solidFill>
                <a:srgbClr val="000000"/>
              </a:solidFill>
              <a:latin typeface="Arial" panose="020B0604020202020204"/>
            </a:rPr>
            <a:t>SECRETÁRIO DE OBRAS, INFRAESTRUTURA E uRBANISMO</a:t>
          </a:r>
          <a:endParaRPr lang="pt-BR" sz="13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dec/Obras%20P&#250;blicas/ANO%202022/Instala&#231;&#227;o%20de%20Ilumina&#231;&#227;o%20P&#250;blica%20LED%20-%20Bairro%20Jardim%20Marajoara%20e%20Jardim%20Primavera/PLANILHA%20OR&#199;AMENT&#193;RIA_%20R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CRONOGRAMA"/>
    </sheetNames>
    <sheetDataSet>
      <sheetData sheetId="0">
        <row r="14">
          <cell r="D14" t="str">
            <v>SERVIÇOS PRELIMINARES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K105"/>
  <sheetViews>
    <sheetView tabSelected="1" workbookViewId="0">
      <selection activeCell="I105" sqref="I105"/>
    </sheetView>
  </sheetViews>
  <sheetFormatPr defaultColWidth="8.71428571428571" defaultRowHeight="15"/>
  <cols>
    <col min="1" max="1" width="9.14285714285714" style="42" customWidth="1"/>
    <col min="2" max="2" width="20.5714285714286" style="42" customWidth="1"/>
    <col min="3" max="3" width="13.4285714285714" style="42" customWidth="1"/>
    <col min="4" max="4" width="51.5714285714286" style="42" customWidth="1"/>
    <col min="5" max="5" width="9.28571428571429" style="42" customWidth="1"/>
    <col min="6" max="6" width="13.1428571428571" style="42" customWidth="1"/>
    <col min="7" max="7" width="16.2857142857143" style="42" customWidth="1"/>
    <col min="8" max="8" width="32.2857142857143" style="42" customWidth="1"/>
    <col min="9" max="9" width="20.8571428571429" style="42" customWidth="1"/>
    <col min="10" max="10" width="21.5714285714286" style="42" customWidth="1"/>
    <col min="11" max="11" width="47.7142857142857" style="42" customWidth="1"/>
    <col min="12" max="12" width="9.14285714285714" style="42" customWidth="1"/>
  </cols>
  <sheetData>
    <row r="4" ht="60.75" customHeight="1"/>
    <row r="5" spans="1:11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ht="21" customHeight="1" spans="9:9">
      <c r="I6" s="58"/>
    </row>
    <row r="7" ht="16.5" customHeight="1" spans="1:11">
      <c r="A7" s="44" t="s">
        <v>1</v>
      </c>
      <c r="B7" s="44"/>
      <c r="C7" s="44"/>
      <c r="D7" s="44"/>
      <c r="E7" s="44"/>
      <c r="F7" s="44"/>
      <c r="G7" s="44"/>
      <c r="H7" s="44"/>
      <c r="I7" s="59"/>
      <c r="J7" s="43" t="s">
        <v>2</v>
      </c>
      <c r="K7" s="43"/>
    </row>
    <row r="8" ht="17.25" customHeight="1" spans="1:11">
      <c r="A8" s="44" t="s">
        <v>3</v>
      </c>
      <c r="B8" s="44"/>
      <c r="C8" s="44"/>
      <c r="D8" s="44"/>
      <c r="E8" s="44"/>
      <c r="F8" s="44"/>
      <c r="G8" s="44"/>
      <c r="H8" s="44"/>
      <c r="I8" s="59"/>
      <c r="J8" s="60" t="s">
        <v>4</v>
      </c>
      <c r="K8" s="60"/>
    </row>
    <row r="9" ht="18" customHeight="1" spans="1:11">
      <c r="A9" s="44" t="s">
        <v>5</v>
      </c>
      <c r="B9" s="44"/>
      <c r="C9" s="44"/>
      <c r="D9" s="44"/>
      <c r="E9" s="44"/>
      <c r="F9" s="44"/>
      <c r="G9" s="44"/>
      <c r="H9" s="44"/>
      <c r="I9" s="59"/>
      <c r="J9" s="48" t="s">
        <v>6</v>
      </c>
      <c r="K9" s="48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8" t="s">
        <v>7</v>
      </c>
      <c r="K10" s="48"/>
    </row>
    <row r="11" spans="1:11">
      <c r="A11" s="45"/>
      <c r="B11" s="45"/>
      <c r="C11" s="45"/>
      <c r="D11" s="45"/>
      <c r="E11" s="45"/>
      <c r="F11" s="45"/>
      <c r="G11" s="45"/>
      <c r="H11" s="45"/>
      <c r="I11" s="45"/>
      <c r="J11" s="48" t="s">
        <v>8</v>
      </c>
      <c r="K11" s="48"/>
    </row>
    <row r="13" spans="1:11">
      <c r="A13" s="46" t="s">
        <v>9</v>
      </c>
      <c r="B13" s="46" t="s">
        <v>10</v>
      </c>
      <c r="C13" s="46" t="s">
        <v>11</v>
      </c>
      <c r="D13" s="46" t="s">
        <v>12</v>
      </c>
      <c r="E13" s="46" t="s">
        <v>13</v>
      </c>
      <c r="F13" s="46" t="s">
        <v>14</v>
      </c>
      <c r="G13" s="46" t="s">
        <v>15</v>
      </c>
      <c r="H13" s="46" t="s">
        <v>16</v>
      </c>
      <c r="I13" s="46" t="s">
        <v>17</v>
      </c>
      <c r="J13" s="46" t="s">
        <v>18</v>
      </c>
      <c r="K13" s="46" t="s">
        <v>19</v>
      </c>
    </row>
    <row r="14" spans="1:11">
      <c r="A14" s="46">
        <v>1</v>
      </c>
      <c r="B14" s="46"/>
      <c r="C14" s="46"/>
      <c r="D14" s="46" t="s">
        <v>20</v>
      </c>
      <c r="E14" s="46"/>
      <c r="F14" s="46"/>
      <c r="G14" s="46"/>
      <c r="H14" s="46"/>
      <c r="I14" s="46"/>
      <c r="J14" s="46"/>
      <c r="K14" s="46"/>
    </row>
    <row r="15" spans="1:11">
      <c r="A15" s="47" t="s">
        <v>21</v>
      </c>
      <c r="B15" s="47" t="s">
        <v>22</v>
      </c>
      <c r="C15" s="47" t="s">
        <v>23</v>
      </c>
      <c r="D15" s="48" t="s">
        <v>24</v>
      </c>
      <c r="E15" s="47" t="s">
        <v>25</v>
      </c>
      <c r="F15" s="49">
        <v>6</v>
      </c>
      <c r="G15" s="50">
        <v>848.25</v>
      </c>
      <c r="H15" s="50">
        <f>G15*1.25</f>
        <v>1060.3125</v>
      </c>
      <c r="I15" s="50">
        <f>F15*ROUND(G15,2)</f>
        <v>5089.5</v>
      </c>
      <c r="J15" s="50">
        <f>F15*ROUND(H15,2)</f>
        <v>6361.86</v>
      </c>
      <c r="K15" s="48" t="s">
        <v>26</v>
      </c>
    </row>
    <row r="16" spans="1:11">
      <c r="A16" s="47"/>
      <c r="B16" s="47"/>
      <c r="C16" s="47"/>
      <c r="D16" s="47"/>
      <c r="E16" s="47"/>
      <c r="F16" s="47"/>
      <c r="G16" s="50"/>
      <c r="H16" s="51" t="s">
        <v>27</v>
      </c>
      <c r="I16" s="51">
        <f>I15</f>
        <v>5089.5</v>
      </c>
      <c r="J16" s="51">
        <f>J15</f>
        <v>6361.86</v>
      </c>
      <c r="K16" s="48"/>
    </row>
    <row r="17" spans="1:1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>
      <c r="A18" s="46">
        <v>2</v>
      </c>
      <c r="B18" s="53"/>
      <c r="C18" s="53"/>
      <c r="D18" s="54" t="s">
        <v>28</v>
      </c>
      <c r="E18" s="53"/>
      <c r="F18" s="53"/>
      <c r="G18" s="55"/>
      <c r="H18" s="55"/>
      <c r="I18" s="55"/>
      <c r="J18" s="55"/>
      <c r="K18" s="61"/>
    </row>
    <row r="19" spans="1:11">
      <c r="A19" s="46" t="s">
        <v>29</v>
      </c>
      <c r="B19" s="53"/>
      <c r="C19" s="53"/>
      <c r="D19" s="54" t="s">
        <v>30</v>
      </c>
      <c r="E19" s="53"/>
      <c r="F19" s="53"/>
      <c r="G19" s="55"/>
      <c r="H19" s="55"/>
      <c r="I19" s="55"/>
      <c r="J19" s="55"/>
      <c r="K19" s="61"/>
    </row>
    <row r="20" ht="39.2" customHeight="1" spans="1:11">
      <c r="A20" s="47" t="s">
        <v>31</v>
      </c>
      <c r="B20" s="47" t="s">
        <v>22</v>
      </c>
      <c r="C20" s="47" t="s">
        <v>32</v>
      </c>
      <c r="D20" s="56" t="s">
        <v>33</v>
      </c>
      <c r="E20" s="47" t="s">
        <v>34</v>
      </c>
      <c r="F20" s="47">
        <v>18</v>
      </c>
      <c r="G20" s="50">
        <v>62.21</v>
      </c>
      <c r="H20" s="50">
        <f>G20*1.25</f>
        <v>77.7625</v>
      </c>
      <c r="I20" s="50">
        <f>F20*ROUND(G20,2)</f>
        <v>1119.78</v>
      </c>
      <c r="J20" s="50">
        <f>F20*ROUND(H20,2)</f>
        <v>1399.68</v>
      </c>
      <c r="K20" s="48" t="s">
        <v>35</v>
      </c>
    </row>
    <row r="21" ht="51" customHeight="1" spans="1:11">
      <c r="A21" s="47" t="s">
        <v>36</v>
      </c>
      <c r="B21" s="47" t="s">
        <v>22</v>
      </c>
      <c r="C21" s="52" t="s">
        <v>37</v>
      </c>
      <c r="D21" s="57" t="s">
        <v>38</v>
      </c>
      <c r="E21" s="47" t="s">
        <v>34</v>
      </c>
      <c r="F21" s="47">
        <v>18</v>
      </c>
      <c r="G21" s="50">
        <v>1359.1</v>
      </c>
      <c r="H21" s="50">
        <f t="shared" ref="H21:H22" si="0">G21*1.25</f>
        <v>1698.875</v>
      </c>
      <c r="I21" s="50">
        <f t="shared" ref="I21:I22" si="1">F21*ROUND(G21,2)</f>
        <v>24463.8</v>
      </c>
      <c r="J21" s="50">
        <f t="shared" ref="J21:J22" si="2">F21*ROUND(H21,2)</f>
        <v>30579.84</v>
      </c>
      <c r="K21" s="48" t="s">
        <v>39</v>
      </c>
    </row>
    <row r="22" ht="44.25" customHeight="1" spans="1:11">
      <c r="A22" s="47" t="s">
        <v>40</v>
      </c>
      <c r="B22" s="47" t="s">
        <v>41</v>
      </c>
      <c r="C22" s="47">
        <v>101632</v>
      </c>
      <c r="D22" s="56" t="s">
        <v>42</v>
      </c>
      <c r="E22" s="47" t="s">
        <v>34</v>
      </c>
      <c r="F22" s="47">
        <v>18</v>
      </c>
      <c r="G22" s="50">
        <v>55.08</v>
      </c>
      <c r="H22" s="50">
        <f t="shared" si="0"/>
        <v>68.85</v>
      </c>
      <c r="I22" s="50">
        <f t="shared" si="1"/>
        <v>991.44</v>
      </c>
      <c r="J22" s="50">
        <f t="shared" si="2"/>
        <v>1239.3</v>
      </c>
      <c r="K22" s="48" t="s">
        <v>43</v>
      </c>
    </row>
    <row r="23" spans="1:11">
      <c r="A23" s="52"/>
      <c r="B23" s="52"/>
      <c r="C23" s="52"/>
      <c r="D23" s="52"/>
      <c r="E23" s="52"/>
      <c r="F23" s="52"/>
      <c r="G23" s="52"/>
      <c r="H23" s="51" t="s">
        <v>27</v>
      </c>
      <c r="I23" s="51">
        <f>SUM(I20:I22)</f>
        <v>26575.02</v>
      </c>
      <c r="J23" s="51">
        <f>SUM(J20:J22)</f>
        <v>33218.82</v>
      </c>
      <c r="K23" s="48"/>
    </row>
    <row r="24" spans="1:11">
      <c r="A24" s="46" t="s">
        <v>44</v>
      </c>
      <c r="B24" s="53"/>
      <c r="C24" s="53"/>
      <c r="D24" s="54" t="s">
        <v>45</v>
      </c>
      <c r="E24" s="53"/>
      <c r="F24" s="53"/>
      <c r="G24" s="55"/>
      <c r="H24" s="55"/>
      <c r="I24" s="55"/>
      <c r="J24" s="55"/>
      <c r="K24" s="61"/>
    </row>
    <row r="25" ht="39" customHeight="1" spans="1:11">
      <c r="A25" s="47" t="s">
        <v>46</v>
      </c>
      <c r="B25" s="47" t="s">
        <v>22</v>
      </c>
      <c r="C25" s="47" t="s">
        <v>32</v>
      </c>
      <c r="D25" s="56" t="s">
        <v>33</v>
      </c>
      <c r="E25" s="47" t="s">
        <v>34</v>
      </c>
      <c r="F25" s="47">
        <v>7</v>
      </c>
      <c r="G25" s="50">
        <v>62.21</v>
      </c>
      <c r="H25" s="50">
        <f>G25*1.25</f>
        <v>77.7625</v>
      </c>
      <c r="I25" s="50">
        <f>F25*ROUND(G25,2)</f>
        <v>435.47</v>
      </c>
      <c r="J25" s="50">
        <f>F25*ROUND(H25,2)</f>
        <v>544.32</v>
      </c>
      <c r="K25" s="48" t="s">
        <v>35</v>
      </c>
    </row>
    <row r="26" ht="51" customHeight="1" spans="1:11">
      <c r="A26" s="47" t="s">
        <v>47</v>
      </c>
      <c r="B26" s="47" t="s">
        <v>22</v>
      </c>
      <c r="C26" s="52" t="s">
        <v>37</v>
      </c>
      <c r="D26" s="57" t="s">
        <v>38</v>
      </c>
      <c r="E26" s="47" t="s">
        <v>34</v>
      </c>
      <c r="F26" s="47">
        <v>7</v>
      </c>
      <c r="G26" s="50">
        <v>1359.1</v>
      </c>
      <c r="H26" s="50">
        <f t="shared" ref="H26:H27" si="3">G26*1.25</f>
        <v>1698.875</v>
      </c>
      <c r="I26" s="50">
        <f t="shared" ref="I26:I27" si="4">F26*ROUND(G26,2)</f>
        <v>9513.7</v>
      </c>
      <c r="J26" s="50">
        <f t="shared" ref="J26:J27" si="5">F26*ROUND(H26,2)</f>
        <v>11892.16</v>
      </c>
      <c r="K26" s="48" t="s">
        <v>39</v>
      </c>
    </row>
    <row r="27" ht="39" customHeight="1" spans="1:11">
      <c r="A27" s="47" t="s">
        <v>48</v>
      </c>
      <c r="B27" s="47" t="s">
        <v>41</v>
      </c>
      <c r="C27" s="47">
        <v>101632</v>
      </c>
      <c r="D27" s="56" t="s">
        <v>42</v>
      </c>
      <c r="E27" s="47" t="s">
        <v>34</v>
      </c>
      <c r="F27" s="47">
        <v>7</v>
      </c>
      <c r="G27" s="50">
        <v>55.08</v>
      </c>
      <c r="H27" s="50">
        <f t="shared" si="3"/>
        <v>68.85</v>
      </c>
      <c r="I27" s="50">
        <f t="shared" si="4"/>
        <v>385.56</v>
      </c>
      <c r="J27" s="50">
        <f t="shared" si="5"/>
        <v>481.95</v>
      </c>
      <c r="K27" s="48" t="s">
        <v>43</v>
      </c>
    </row>
    <row r="28" spans="1:11">
      <c r="A28" s="52"/>
      <c r="B28" s="52"/>
      <c r="C28" s="52"/>
      <c r="D28" s="52"/>
      <c r="E28" s="52"/>
      <c r="F28" s="52"/>
      <c r="G28" s="52"/>
      <c r="H28" s="51" t="s">
        <v>27</v>
      </c>
      <c r="I28" s="51">
        <f>SUM(I25:I27)</f>
        <v>10334.73</v>
      </c>
      <c r="J28" s="51">
        <f>SUM(J25:J27)</f>
        <v>12918.43</v>
      </c>
      <c r="K28" s="48"/>
    </row>
    <row r="29" spans="1:11">
      <c r="A29" s="46" t="s">
        <v>49</v>
      </c>
      <c r="B29" s="53"/>
      <c r="C29" s="53"/>
      <c r="D29" s="54" t="s">
        <v>50</v>
      </c>
      <c r="E29" s="53"/>
      <c r="F29" s="53"/>
      <c r="G29" s="55"/>
      <c r="H29" s="55"/>
      <c r="I29" s="55"/>
      <c r="J29" s="55"/>
      <c r="K29" s="61"/>
    </row>
    <row r="30" ht="39.2" customHeight="1" spans="1:11">
      <c r="A30" s="47" t="s">
        <v>51</v>
      </c>
      <c r="B30" s="47" t="s">
        <v>22</v>
      </c>
      <c r="C30" s="47" t="s">
        <v>32</v>
      </c>
      <c r="D30" s="56" t="s">
        <v>33</v>
      </c>
      <c r="E30" s="47" t="s">
        <v>34</v>
      </c>
      <c r="F30" s="47">
        <v>10</v>
      </c>
      <c r="G30" s="50">
        <v>62.21</v>
      </c>
      <c r="H30" s="50">
        <f>G30*1.25</f>
        <v>77.7625</v>
      </c>
      <c r="I30" s="50">
        <f>F30*ROUND(G30,2)</f>
        <v>622.1</v>
      </c>
      <c r="J30" s="50">
        <f>F30*ROUND(H30,2)</f>
        <v>777.6</v>
      </c>
      <c r="K30" s="48" t="s">
        <v>35</v>
      </c>
    </row>
    <row r="31" ht="51" customHeight="1" spans="1:11">
      <c r="A31" s="47" t="s">
        <v>52</v>
      </c>
      <c r="B31" s="47" t="s">
        <v>22</v>
      </c>
      <c r="C31" s="52" t="s">
        <v>37</v>
      </c>
      <c r="D31" s="57" t="s">
        <v>38</v>
      </c>
      <c r="E31" s="47" t="s">
        <v>34</v>
      </c>
      <c r="F31" s="47">
        <v>10</v>
      </c>
      <c r="G31" s="50">
        <v>1359.1</v>
      </c>
      <c r="H31" s="50">
        <f t="shared" ref="H31:H32" si="6">G31*1.25</f>
        <v>1698.875</v>
      </c>
      <c r="I31" s="50">
        <f t="shared" ref="I31:I32" si="7">F31*ROUND(G31,2)</f>
        <v>13591</v>
      </c>
      <c r="J31" s="50">
        <f t="shared" ref="J31:J32" si="8">F31*ROUND(H31,2)</f>
        <v>16988.8</v>
      </c>
      <c r="K31" s="48" t="s">
        <v>39</v>
      </c>
    </row>
    <row r="32" ht="39.2" customHeight="1" spans="1:11">
      <c r="A32" s="47" t="s">
        <v>53</v>
      </c>
      <c r="B32" s="47" t="s">
        <v>41</v>
      </c>
      <c r="C32" s="47">
        <v>101632</v>
      </c>
      <c r="D32" s="56" t="s">
        <v>42</v>
      </c>
      <c r="E32" s="47" t="s">
        <v>34</v>
      </c>
      <c r="F32" s="47">
        <v>10</v>
      </c>
      <c r="G32" s="50">
        <v>55.08</v>
      </c>
      <c r="H32" s="50">
        <f t="shared" si="6"/>
        <v>68.85</v>
      </c>
      <c r="I32" s="50">
        <f t="shared" si="7"/>
        <v>550.8</v>
      </c>
      <c r="J32" s="50">
        <f t="shared" si="8"/>
        <v>688.5</v>
      </c>
      <c r="K32" s="48" t="s">
        <v>43</v>
      </c>
    </row>
    <row r="33" spans="1:11">
      <c r="A33" s="52"/>
      <c r="B33" s="52"/>
      <c r="C33" s="52"/>
      <c r="D33" s="52"/>
      <c r="E33" s="52"/>
      <c r="F33" s="52"/>
      <c r="G33" s="52"/>
      <c r="H33" s="51" t="s">
        <v>27</v>
      </c>
      <c r="I33" s="51">
        <f>SUM(I30:I32)</f>
        <v>14763.9</v>
      </c>
      <c r="J33" s="51">
        <f>SUM(J30:J32)</f>
        <v>18454.9</v>
      </c>
      <c r="K33" s="48"/>
    </row>
    <row r="34" spans="1:11">
      <c r="A34" s="46" t="s">
        <v>54</v>
      </c>
      <c r="B34" s="53"/>
      <c r="C34" s="53"/>
      <c r="D34" s="54" t="s">
        <v>55</v>
      </c>
      <c r="E34" s="53"/>
      <c r="F34" s="53"/>
      <c r="G34" s="55"/>
      <c r="H34" s="55"/>
      <c r="I34" s="55"/>
      <c r="J34" s="55"/>
      <c r="K34" s="61"/>
    </row>
    <row r="35" ht="39.2" customHeight="1" spans="1:11">
      <c r="A35" s="47" t="s">
        <v>56</v>
      </c>
      <c r="B35" s="47" t="s">
        <v>22</v>
      </c>
      <c r="C35" s="47" t="s">
        <v>32</v>
      </c>
      <c r="D35" s="56" t="s">
        <v>33</v>
      </c>
      <c r="E35" s="47" t="s">
        <v>34</v>
      </c>
      <c r="F35" s="47">
        <v>8</v>
      </c>
      <c r="G35" s="50">
        <v>62.21</v>
      </c>
      <c r="H35" s="50">
        <f>G35*1.25</f>
        <v>77.7625</v>
      </c>
      <c r="I35" s="50">
        <f>F35*ROUND(G35,2)</f>
        <v>497.68</v>
      </c>
      <c r="J35" s="50">
        <f>F35*ROUND(H35,2)</f>
        <v>622.08</v>
      </c>
      <c r="K35" s="48" t="s">
        <v>35</v>
      </c>
    </row>
    <row r="36" ht="53.25" customHeight="1" spans="1:11">
      <c r="A36" s="47" t="s">
        <v>57</v>
      </c>
      <c r="B36" s="47" t="s">
        <v>22</v>
      </c>
      <c r="C36" s="52" t="s">
        <v>37</v>
      </c>
      <c r="D36" s="57" t="s">
        <v>38</v>
      </c>
      <c r="E36" s="47" t="s">
        <v>34</v>
      </c>
      <c r="F36" s="47">
        <v>8</v>
      </c>
      <c r="G36" s="50">
        <v>1359.1</v>
      </c>
      <c r="H36" s="50">
        <f t="shared" ref="H36:H37" si="9">G36*1.25</f>
        <v>1698.875</v>
      </c>
      <c r="I36" s="50">
        <f t="shared" ref="I36:I37" si="10">F36*ROUND(G36,2)</f>
        <v>10872.8</v>
      </c>
      <c r="J36" s="50">
        <f t="shared" ref="J36:J37" si="11">F36*ROUND(H36,2)</f>
        <v>13591.04</v>
      </c>
      <c r="K36" s="48" t="s">
        <v>39</v>
      </c>
    </row>
    <row r="37" ht="39.2" customHeight="1" spans="1:11">
      <c r="A37" s="47" t="s">
        <v>58</v>
      </c>
      <c r="B37" s="47" t="s">
        <v>41</v>
      </c>
      <c r="C37" s="47">
        <v>101632</v>
      </c>
      <c r="D37" s="56" t="s">
        <v>42</v>
      </c>
      <c r="E37" s="47" t="s">
        <v>34</v>
      </c>
      <c r="F37" s="47">
        <v>8</v>
      </c>
      <c r="G37" s="50">
        <v>55.08</v>
      </c>
      <c r="H37" s="50">
        <f t="shared" si="9"/>
        <v>68.85</v>
      </c>
      <c r="I37" s="50">
        <f t="shared" si="10"/>
        <v>440.64</v>
      </c>
      <c r="J37" s="50">
        <f t="shared" si="11"/>
        <v>550.8</v>
      </c>
      <c r="K37" s="48" t="s">
        <v>43</v>
      </c>
    </row>
    <row r="38" spans="1:11">
      <c r="A38" s="52"/>
      <c r="B38" s="52"/>
      <c r="C38" s="52"/>
      <c r="D38" s="52"/>
      <c r="E38" s="52"/>
      <c r="F38" s="52"/>
      <c r="G38" s="52"/>
      <c r="H38" s="51" t="s">
        <v>27</v>
      </c>
      <c r="I38" s="51">
        <f>SUM(I35:I37)</f>
        <v>11811.12</v>
      </c>
      <c r="J38" s="51">
        <f>SUM(J35:J37)</f>
        <v>14763.92</v>
      </c>
      <c r="K38" s="48"/>
    </row>
    <row r="39" spans="1:11">
      <c r="A39" s="46" t="s">
        <v>59</v>
      </c>
      <c r="B39" s="53"/>
      <c r="C39" s="53"/>
      <c r="D39" s="54" t="s">
        <v>60</v>
      </c>
      <c r="E39" s="53"/>
      <c r="F39" s="53"/>
      <c r="G39" s="55"/>
      <c r="H39" s="55"/>
      <c r="I39" s="55"/>
      <c r="J39" s="55"/>
      <c r="K39" s="61"/>
    </row>
    <row r="40" ht="39.2" customHeight="1" spans="1:11">
      <c r="A40" s="47" t="s">
        <v>61</v>
      </c>
      <c r="B40" s="47" t="s">
        <v>22</v>
      </c>
      <c r="C40" s="47" t="s">
        <v>32</v>
      </c>
      <c r="D40" s="56" t="s">
        <v>33</v>
      </c>
      <c r="E40" s="47" t="s">
        <v>34</v>
      </c>
      <c r="F40" s="47">
        <v>2</v>
      </c>
      <c r="G40" s="50">
        <v>62.21</v>
      </c>
      <c r="H40" s="50">
        <f>G40*1.25</f>
        <v>77.7625</v>
      </c>
      <c r="I40" s="50">
        <f>F40*ROUND(G40,2)</f>
        <v>124.42</v>
      </c>
      <c r="J40" s="50">
        <f>F40*ROUND(H40,2)</f>
        <v>155.52</v>
      </c>
      <c r="K40" s="48" t="s">
        <v>35</v>
      </c>
    </row>
    <row r="41" ht="54.75" customHeight="1" spans="1:11">
      <c r="A41" s="47" t="s">
        <v>62</v>
      </c>
      <c r="B41" s="47" t="s">
        <v>22</v>
      </c>
      <c r="C41" s="52" t="s">
        <v>37</v>
      </c>
      <c r="D41" s="57" t="s">
        <v>38</v>
      </c>
      <c r="E41" s="47" t="s">
        <v>34</v>
      </c>
      <c r="F41" s="47">
        <v>2</v>
      </c>
      <c r="G41" s="50">
        <v>1359.1</v>
      </c>
      <c r="H41" s="50">
        <f t="shared" ref="H41:H42" si="12">G41*1.25</f>
        <v>1698.875</v>
      </c>
      <c r="I41" s="50">
        <f t="shared" ref="I41:I42" si="13">F41*ROUND(G41,2)</f>
        <v>2718.2</v>
      </c>
      <c r="J41" s="50">
        <f t="shared" ref="J41:J42" si="14">F41*ROUND(H41,2)</f>
        <v>3397.76</v>
      </c>
      <c r="K41" s="48" t="s">
        <v>39</v>
      </c>
    </row>
    <row r="42" ht="39.2" customHeight="1" spans="1:11">
      <c r="A42" s="47" t="s">
        <v>63</v>
      </c>
      <c r="B42" s="47" t="s">
        <v>41</v>
      </c>
      <c r="C42" s="47">
        <v>101632</v>
      </c>
      <c r="D42" s="56" t="s">
        <v>42</v>
      </c>
      <c r="E42" s="47" t="s">
        <v>34</v>
      </c>
      <c r="F42" s="47">
        <v>2</v>
      </c>
      <c r="G42" s="50">
        <v>55.08</v>
      </c>
      <c r="H42" s="50">
        <f t="shared" si="12"/>
        <v>68.85</v>
      </c>
      <c r="I42" s="50">
        <f t="shared" si="13"/>
        <v>110.16</v>
      </c>
      <c r="J42" s="50">
        <f t="shared" si="14"/>
        <v>137.7</v>
      </c>
      <c r="K42" s="48" t="s">
        <v>43</v>
      </c>
    </row>
    <row r="43" spans="1:11">
      <c r="A43" s="52"/>
      <c r="B43" s="52"/>
      <c r="C43" s="52"/>
      <c r="D43" s="52"/>
      <c r="E43" s="52"/>
      <c r="F43" s="52"/>
      <c r="G43" s="52"/>
      <c r="H43" s="51" t="s">
        <v>27</v>
      </c>
      <c r="I43" s="51">
        <f>SUM(I40:I42)</f>
        <v>2952.78</v>
      </c>
      <c r="J43" s="51">
        <f>SUM(J40:J42)</f>
        <v>3690.98</v>
      </c>
      <c r="K43" s="48"/>
    </row>
    <row r="44" spans="1:11">
      <c r="A44" s="46" t="s">
        <v>64</v>
      </c>
      <c r="B44" s="53"/>
      <c r="C44" s="53"/>
      <c r="D44" s="54" t="s">
        <v>65</v>
      </c>
      <c r="E44" s="53"/>
      <c r="F44" s="53"/>
      <c r="G44" s="55"/>
      <c r="H44" s="55"/>
      <c r="I44" s="55"/>
      <c r="J44" s="55"/>
      <c r="K44" s="61"/>
    </row>
    <row r="45" ht="39.2" customHeight="1" spans="1:11">
      <c r="A45" s="47" t="s">
        <v>66</v>
      </c>
      <c r="B45" s="47" t="s">
        <v>22</v>
      </c>
      <c r="C45" s="47" t="s">
        <v>32</v>
      </c>
      <c r="D45" s="56" t="s">
        <v>33</v>
      </c>
      <c r="E45" s="47" t="s">
        <v>34</v>
      </c>
      <c r="F45" s="47">
        <v>2</v>
      </c>
      <c r="G45" s="50">
        <v>62.21</v>
      </c>
      <c r="H45" s="50">
        <f>G45*1.25</f>
        <v>77.7625</v>
      </c>
      <c r="I45" s="50">
        <f>F45*ROUND(G45,2)</f>
        <v>124.42</v>
      </c>
      <c r="J45" s="50">
        <f>F45*ROUND(H45,2)</f>
        <v>155.52</v>
      </c>
      <c r="K45" s="48" t="s">
        <v>35</v>
      </c>
    </row>
    <row r="46" ht="52.5" customHeight="1" spans="1:11">
      <c r="A46" s="47" t="s">
        <v>67</v>
      </c>
      <c r="B46" s="47" t="s">
        <v>22</v>
      </c>
      <c r="C46" s="52" t="s">
        <v>37</v>
      </c>
      <c r="D46" s="57" t="s">
        <v>38</v>
      </c>
      <c r="E46" s="47" t="s">
        <v>34</v>
      </c>
      <c r="F46" s="47">
        <v>2</v>
      </c>
      <c r="G46" s="50">
        <v>1359.1</v>
      </c>
      <c r="H46" s="50">
        <f t="shared" ref="H46:H47" si="15">G46*1.25</f>
        <v>1698.875</v>
      </c>
      <c r="I46" s="50">
        <f t="shared" ref="I46:I47" si="16">F46*ROUND(G46,2)</f>
        <v>2718.2</v>
      </c>
      <c r="J46" s="50">
        <f t="shared" ref="J46:J47" si="17">F46*ROUND(H46,2)</f>
        <v>3397.76</v>
      </c>
      <c r="K46" s="48" t="s">
        <v>39</v>
      </c>
    </row>
    <row r="47" ht="39.2" customHeight="1" spans="1:11">
      <c r="A47" s="47" t="s">
        <v>68</v>
      </c>
      <c r="B47" s="47" t="s">
        <v>41</v>
      </c>
      <c r="C47" s="47">
        <v>101632</v>
      </c>
      <c r="D47" s="56" t="s">
        <v>42</v>
      </c>
      <c r="E47" s="47" t="s">
        <v>34</v>
      </c>
      <c r="F47" s="47">
        <v>2</v>
      </c>
      <c r="G47" s="50">
        <v>55.08</v>
      </c>
      <c r="H47" s="50">
        <f t="shared" si="15"/>
        <v>68.85</v>
      </c>
      <c r="I47" s="50">
        <f t="shared" si="16"/>
        <v>110.16</v>
      </c>
      <c r="J47" s="50">
        <f t="shared" si="17"/>
        <v>137.7</v>
      </c>
      <c r="K47" s="48" t="s">
        <v>43</v>
      </c>
    </row>
    <row r="48" spans="1:11">
      <c r="A48" s="52"/>
      <c r="B48" s="52"/>
      <c r="C48" s="52"/>
      <c r="D48" s="52"/>
      <c r="E48" s="52"/>
      <c r="F48" s="52"/>
      <c r="G48" s="52"/>
      <c r="H48" s="51" t="s">
        <v>27</v>
      </c>
      <c r="I48" s="51">
        <f>SUM(I45:I47)</f>
        <v>2952.78</v>
      </c>
      <c r="J48" s="51">
        <f>SUM(J45:J47)</f>
        <v>3690.98</v>
      </c>
      <c r="K48" s="48"/>
    </row>
    <row r="49" spans="1:11">
      <c r="A49" s="46" t="s">
        <v>69</v>
      </c>
      <c r="B49" s="53"/>
      <c r="C49" s="53"/>
      <c r="D49" s="54" t="s">
        <v>70</v>
      </c>
      <c r="E49" s="53"/>
      <c r="F49" s="53"/>
      <c r="G49" s="55"/>
      <c r="H49" s="55"/>
      <c r="I49" s="55"/>
      <c r="J49" s="55"/>
      <c r="K49" s="61"/>
    </row>
    <row r="50" ht="39.2" customHeight="1" spans="1:11">
      <c r="A50" s="47" t="s">
        <v>71</v>
      </c>
      <c r="B50" s="47" t="s">
        <v>22</v>
      </c>
      <c r="C50" s="47" t="s">
        <v>32</v>
      </c>
      <c r="D50" s="56" t="s">
        <v>33</v>
      </c>
      <c r="E50" s="47" t="s">
        <v>34</v>
      </c>
      <c r="F50" s="47">
        <v>2</v>
      </c>
      <c r="G50" s="50">
        <v>62.21</v>
      </c>
      <c r="H50" s="50">
        <f>G50*1.25</f>
        <v>77.7625</v>
      </c>
      <c r="I50" s="50">
        <f>F50*ROUND(G50,2)</f>
        <v>124.42</v>
      </c>
      <c r="J50" s="50">
        <f>F50*ROUND(H50,2)</f>
        <v>155.52</v>
      </c>
      <c r="K50" s="48" t="s">
        <v>35</v>
      </c>
    </row>
    <row r="51" ht="47.25" customHeight="1" spans="1:11">
      <c r="A51" s="47" t="s">
        <v>72</v>
      </c>
      <c r="B51" s="47" t="s">
        <v>22</v>
      </c>
      <c r="C51" s="52" t="s">
        <v>37</v>
      </c>
      <c r="D51" s="57" t="s">
        <v>38</v>
      </c>
      <c r="E51" s="47" t="s">
        <v>34</v>
      </c>
      <c r="F51" s="47">
        <v>2</v>
      </c>
      <c r="G51" s="50">
        <v>1359.1</v>
      </c>
      <c r="H51" s="50">
        <f t="shared" ref="H51:H52" si="18">G51*1.25</f>
        <v>1698.875</v>
      </c>
      <c r="I51" s="50">
        <f t="shared" ref="I51:I52" si="19">F51*ROUND(G51,2)</f>
        <v>2718.2</v>
      </c>
      <c r="J51" s="50">
        <f t="shared" ref="J51:J52" si="20">F51*ROUND(H51,2)</f>
        <v>3397.76</v>
      </c>
      <c r="K51" s="48" t="s">
        <v>39</v>
      </c>
    </row>
    <row r="52" ht="39.2" customHeight="1" spans="1:11">
      <c r="A52" s="47" t="s">
        <v>73</v>
      </c>
      <c r="B52" s="47" t="s">
        <v>41</v>
      </c>
      <c r="C52" s="47">
        <v>101632</v>
      </c>
      <c r="D52" s="56" t="s">
        <v>42</v>
      </c>
      <c r="E52" s="47" t="s">
        <v>34</v>
      </c>
      <c r="F52" s="47">
        <v>2</v>
      </c>
      <c r="G52" s="50">
        <v>55.08</v>
      </c>
      <c r="H52" s="50">
        <f t="shared" si="18"/>
        <v>68.85</v>
      </c>
      <c r="I52" s="50">
        <f t="shared" si="19"/>
        <v>110.16</v>
      </c>
      <c r="J52" s="50">
        <f t="shared" si="20"/>
        <v>137.7</v>
      </c>
      <c r="K52" s="48" t="s">
        <v>43</v>
      </c>
    </row>
    <row r="53" spans="1:11">
      <c r="A53" s="52"/>
      <c r="B53" s="52"/>
      <c r="C53" s="52"/>
      <c r="D53" s="52"/>
      <c r="E53" s="52"/>
      <c r="F53" s="52"/>
      <c r="G53" s="52"/>
      <c r="H53" s="51" t="s">
        <v>27</v>
      </c>
      <c r="I53" s="51">
        <f>SUM(I50:I52)</f>
        <v>2952.78</v>
      </c>
      <c r="J53" s="51">
        <f>SUM(J50:J52)</f>
        <v>3690.98</v>
      </c>
      <c r="K53" s="48"/>
    </row>
    <row r="54" spans="1:11">
      <c r="A54" s="46" t="s">
        <v>74</v>
      </c>
      <c r="B54" s="53"/>
      <c r="C54" s="53"/>
      <c r="D54" s="54" t="s">
        <v>75</v>
      </c>
      <c r="E54" s="53"/>
      <c r="F54" s="53"/>
      <c r="G54" s="55"/>
      <c r="H54" s="55"/>
      <c r="I54" s="55"/>
      <c r="J54" s="55"/>
      <c r="K54" s="61"/>
    </row>
    <row r="55" ht="39.2" customHeight="1" spans="1:11">
      <c r="A55" s="47" t="s">
        <v>76</v>
      </c>
      <c r="B55" s="47" t="s">
        <v>22</v>
      </c>
      <c r="C55" s="47" t="s">
        <v>32</v>
      </c>
      <c r="D55" s="56" t="s">
        <v>33</v>
      </c>
      <c r="E55" s="47" t="s">
        <v>34</v>
      </c>
      <c r="F55" s="47">
        <v>3</v>
      </c>
      <c r="G55" s="50">
        <v>62.21</v>
      </c>
      <c r="H55" s="50">
        <f>G55*1.25</f>
        <v>77.7625</v>
      </c>
      <c r="I55" s="50">
        <f>F55*ROUND(G55,2)</f>
        <v>186.63</v>
      </c>
      <c r="J55" s="50">
        <f>F55*ROUND(H55,2)</f>
        <v>233.28</v>
      </c>
      <c r="K55" s="48" t="s">
        <v>35</v>
      </c>
    </row>
    <row r="56" ht="54" customHeight="1" spans="1:11">
      <c r="A56" s="47" t="s">
        <v>77</v>
      </c>
      <c r="B56" s="47" t="s">
        <v>22</v>
      </c>
      <c r="C56" s="52" t="s">
        <v>37</v>
      </c>
      <c r="D56" s="57" t="s">
        <v>38</v>
      </c>
      <c r="E56" s="47" t="s">
        <v>34</v>
      </c>
      <c r="F56" s="47">
        <v>3</v>
      </c>
      <c r="G56" s="50">
        <v>1359.1</v>
      </c>
      <c r="H56" s="50">
        <f t="shared" ref="H56:H57" si="21">G56*1.25</f>
        <v>1698.875</v>
      </c>
      <c r="I56" s="50">
        <f t="shared" ref="I56:I57" si="22">F56*ROUND(G56,2)</f>
        <v>4077.3</v>
      </c>
      <c r="J56" s="50">
        <f t="shared" ref="J56:J57" si="23">F56*ROUND(H56,2)</f>
        <v>5096.64</v>
      </c>
      <c r="K56" s="48" t="s">
        <v>39</v>
      </c>
    </row>
    <row r="57" ht="39.2" customHeight="1" spans="1:11">
      <c r="A57" s="47" t="s">
        <v>78</v>
      </c>
      <c r="B57" s="47" t="s">
        <v>41</v>
      </c>
      <c r="C57" s="47">
        <v>101632</v>
      </c>
      <c r="D57" s="56" t="s">
        <v>42</v>
      </c>
      <c r="E57" s="47" t="s">
        <v>34</v>
      </c>
      <c r="F57" s="47">
        <v>3</v>
      </c>
      <c r="G57" s="50">
        <v>55.08</v>
      </c>
      <c r="H57" s="50">
        <f t="shared" si="21"/>
        <v>68.85</v>
      </c>
      <c r="I57" s="50">
        <f t="shared" si="22"/>
        <v>165.24</v>
      </c>
      <c r="J57" s="50">
        <f t="shared" si="23"/>
        <v>206.55</v>
      </c>
      <c r="K57" s="48" t="s">
        <v>43</v>
      </c>
    </row>
    <row r="58" spans="1:11">
      <c r="A58" s="52"/>
      <c r="B58" s="52"/>
      <c r="C58" s="52"/>
      <c r="D58" s="52"/>
      <c r="E58" s="52"/>
      <c r="F58" s="52"/>
      <c r="G58" s="52"/>
      <c r="H58" s="51" t="s">
        <v>27</v>
      </c>
      <c r="I58" s="51">
        <f>SUM(I55:I57)</f>
        <v>4429.17</v>
      </c>
      <c r="J58" s="51">
        <f>SUM(J55:J57)</f>
        <v>5536.47</v>
      </c>
      <c r="K58" s="48"/>
    </row>
    <row r="59" spans="1:11">
      <c r="A59" s="46" t="s">
        <v>79</v>
      </c>
      <c r="B59" s="53"/>
      <c r="C59" s="53"/>
      <c r="D59" s="54" t="s">
        <v>80</v>
      </c>
      <c r="E59" s="53"/>
      <c r="F59" s="53"/>
      <c r="G59" s="55"/>
      <c r="H59" s="55"/>
      <c r="I59" s="55"/>
      <c r="J59" s="55"/>
      <c r="K59" s="61"/>
    </row>
    <row r="60" ht="39.2" customHeight="1" spans="1:11">
      <c r="A60" s="47" t="s">
        <v>81</v>
      </c>
      <c r="B60" s="47" t="s">
        <v>22</v>
      </c>
      <c r="C60" s="47" t="s">
        <v>32</v>
      </c>
      <c r="D60" s="56" t="s">
        <v>33</v>
      </c>
      <c r="E60" s="47" t="s">
        <v>34</v>
      </c>
      <c r="F60" s="47">
        <v>5</v>
      </c>
      <c r="G60" s="50">
        <v>62.21</v>
      </c>
      <c r="H60" s="50">
        <f>G60*1.25</f>
        <v>77.7625</v>
      </c>
      <c r="I60" s="50">
        <f>F60*ROUND(G60,2)</f>
        <v>311.05</v>
      </c>
      <c r="J60" s="50">
        <f>F60*ROUND(H60,2)</f>
        <v>388.8</v>
      </c>
      <c r="K60" s="48" t="s">
        <v>35</v>
      </c>
    </row>
    <row r="61" ht="48.75" customHeight="1" spans="1:11">
      <c r="A61" s="47" t="s">
        <v>82</v>
      </c>
      <c r="B61" s="47" t="s">
        <v>22</v>
      </c>
      <c r="C61" s="52" t="s">
        <v>37</v>
      </c>
      <c r="D61" s="57" t="s">
        <v>38</v>
      </c>
      <c r="E61" s="47" t="s">
        <v>34</v>
      </c>
      <c r="F61" s="47">
        <v>5</v>
      </c>
      <c r="G61" s="50">
        <v>1359.1</v>
      </c>
      <c r="H61" s="50">
        <f t="shared" ref="H61:H62" si="24">G61*1.25</f>
        <v>1698.875</v>
      </c>
      <c r="I61" s="50">
        <f t="shared" ref="I61:I62" si="25">F61*ROUND(G61,2)</f>
        <v>6795.5</v>
      </c>
      <c r="J61" s="50">
        <f t="shared" ref="J61:J62" si="26">F61*ROUND(H61,2)</f>
        <v>8494.4</v>
      </c>
      <c r="K61" s="48" t="s">
        <v>39</v>
      </c>
    </row>
    <row r="62" ht="39.2" customHeight="1" spans="1:11">
      <c r="A62" s="47" t="s">
        <v>83</v>
      </c>
      <c r="B62" s="47" t="s">
        <v>41</v>
      </c>
      <c r="C62" s="47">
        <v>101632</v>
      </c>
      <c r="D62" s="56" t="s">
        <v>42</v>
      </c>
      <c r="E62" s="47" t="s">
        <v>34</v>
      </c>
      <c r="F62" s="47">
        <v>5</v>
      </c>
      <c r="G62" s="50">
        <v>55.08</v>
      </c>
      <c r="H62" s="50">
        <f t="shared" si="24"/>
        <v>68.85</v>
      </c>
      <c r="I62" s="50">
        <f t="shared" si="25"/>
        <v>275.4</v>
      </c>
      <c r="J62" s="50">
        <f t="shared" si="26"/>
        <v>344.25</v>
      </c>
      <c r="K62" s="48" t="s">
        <v>43</v>
      </c>
    </row>
    <row r="63" spans="1:11">
      <c r="A63" s="52"/>
      <c r="B63" s="52"/>
      <c r="C63" s="52"/>
      <c r="D63" s="52"/>
      <c r="E63" s="52"/>
      <c r="F63" s="52"/>
      <c r="G63" s="52"/>
      <c r="H63" s="51" t="s">
        <v>27</v>
      </c>
      <c r="I63" s="51">
        <f>SUM(I60:I62)</f>
        <v>7381.95</v>
      </c>
      <c r="J63" s="51">
        <f>SUM(J60:J62)</f>
        <v>9227.45</v>
      </c>
      <c r="K63" s="48"/>
    </row>
    <row r="64" spans="1:11">
      <c r="A64" s="46" t="s">
        <v>84</v>
      </c>
      <c r="B64" s="53"/>
      <c r="C64" s="53"/>
      <c r="D64" s="54" t="s">
        <v>85</v>
      </c>
      <c r="E64" s="53"/>
      <c r="F64" s="53"/>
      <c r="G64" s="55"/>
      <c r="H64" s="55"/>
      <c r="I64" s="55"/>
      <c r="J64" s="55"/>
      <c r="K64" s="61"/>
    </row>
    <row r="65" ht="39.2" customHeight="1" spans="1:11">
      <c r="A65" s="47" t="s">
        <v>86</v>
      </c>
      <c r="B65" s="47" t="s">
        <v>22</v>
      </c>
      <c r="C65" s="47" t="s">
        <v>32</v>
      </c>
      <c r="D65" s="56" t="s">
        <v>33</v>
      </c>
      <c r="E65" s="47" t="s">
        <v>34</v>
      </c>
      <c r="F65" s="47">
        <v>9</v>
      </c>
      <c r="G65" s="50">
        <v>62.21</v>
      </c>
      <c r="H65" s="50">
        <f>G65*1.25</f>
        <v>77.7625</v>
      </c>
      <c r="I65" s="50">
        <f>F65*ROUND(G65,2)</f>
        <v>559.89</v>
      </c>
      <c r="J65" s="50">
        <f>F65*ROUND(H65,2)</f>
        <v>699.84</v>
      </c>
      <c r="K65" s="48" t="s">
        <v>35</v>
      </c>
    </row>
    <row r="66" ht="48.75" customHeight="1" spans="1:11">
      <c r="A66" s="47" t="s">
        <v>87</v>
      </c>
      <c r="B66" s="47" t="s">
        <v>22</v>
      </c>
      <c r="C66" s="52" t="s">
        <v>37</v>
      </c>
      <c r="D66" s="57" t="s">
        <v>38</v>
      </c>
      <c r="E66" s="47" t="s">
        <v>34</v>
      </c>
      <c r="F66" s="47">
        <v>9</v>
      </c>
      <c r="G66" s="50">
        <v>1359.1</v>
      </c>
      <c r="H66" s="50">
        <f t="shared" ref="H66:H67" si="27">G66*1.25</f>
        <v>1698.875</v>
      </c>
      <c r="I66" s="50">
        <f t="shared" ref="I66:I67" si="28">F66*ROUND(G66,2)</f>
        <v>12231.9</v>
      </c>
      <c r="J66" s="50">
        <f t="shared" ref="J66:J67" si="29">F66*ROUND(H66,2)</f>
        <v>15289.92</v>
      </c>
      <c r="K66" s="48" t="s">
        <v>39</v>
      </c>
    </row>
    <row r="67" ht="39.2" customHeight="1" spans="1:11">
      <c r="A67" s="47" t="s">
        <v>88</v>
      </c>
      <c r="B67" s="47" t="s">
        <v>41</v>
      </c>
      <c r="C67" s="47">
        <v>101632</v>
      </c>
      <c r="D67" s="56" t="s">
        <v>42</v>
      </c>
      <c r="E67" s="47" t="s">
        <v>34</v>
      </c>
      <c r="F67" s="47">
        <v>9</v>
      </c>
      <c r="G67" s="50">
        <v>55.08</v>
      </c>
      <c r="H67" s="50">
        <f t="shared" si="27"/>
        <v>68.85</v>
      </c>
      <c r="I67" s="50">
        <f t="shared" si="28"/>
        <v>495.72</v>
      </c>
      <c r="J67" s="50">
        <f t="shared" si="29"/>
        <v>619.65</v>
      </c>
      <c r="K67" s="48" t="s">
        <v>43</v>
      </c>
    </row>
    <row r="68" spans="1:11">
      <c r="A68" s="52"/>
      <c r="B68" s="52"/>
      <c r="C68" s="52"/>
      <c r="D68" s="52"/>
      <c r="E68" s="52"/>
      <c r="F68" s="52"/>
      <c r="G68" s="52"/>
      <c r="H68" s="51" t="s">
        <v>27</v>
      </c>
      <c r="I68" s="51">
        <f>SUM(I65:I67)</f>
        <v>13287.51</v>
      </c>
      <c r="J68" s="51">
        <f>SUM(J65:J67)</f>
        <v>16609.41</v>
      </c>
      <c r="K68" s="48"/>
    </row>
    <row r="69" spans="1:11">
      <c r="A69" s="46" t="s">
        <v>89</v>
      </c>
      <c r="B69" s="53"/>
      <c r="C69" s="53"/>
      <c r="D69" s="54" t="s">
        <v>90</v>
      </c>
      <c r="E69" s="53"/>
      <c r="F69" s="53"/>
      <c r="G69" s="55"/>
      <c r="H69" s="55"/>
      <c r="I69" s="55"/>
      <c r="J69" s="55"/>
      <c r="K69" s="61"/>
    </row>
    <row r="70" ht="39.2" customHeight="1" spans="1:11">
      <c r="A70" s="47" t="s">
        <v>91</v>
      </c>
      <c r="B70" s="47" t="s">
        <v>22</v>
      </c>
      <c r="C70" s="47" t="s">
        <v>32</v>
      </c>
      <c r="D70" s="56" t="s">
        <v>33</v>
      </c>
      <c r="E70" s="47" t="s">
        <v>34</v>
      </c>
      <c r="F70" s="47">
        <v>7</v>
      </c>
      <c r="G70" s="50">
        <v>62.21</v>
      </c>
      <c r="H70" s="50">
        <f>G70*1.25</f>
        <v>77.7625</v>
      </c>
      <c r="I70" s="50">
        <f>F70*ROUND(G70,2)</f>
        <v>435.47</v>
      </c>
      <c r="J70" s="50">
        <f>F70*ROUND(H70,2)</f>
        <v>544.32</v>
      </c>
      <c r="K70" s="48" t="s">
        <v>35</v>
      </c>
    </row>
    <row r="71" ht="52.5" customHeight="1" spans="1:11">
      <c r="A71" s="47" t="s">
        <v>92</v>
      </c>
      <c r="B71" s="47" t="s">
        <v>22</v>
      </c>
      <c r="C71" s="52" t="s">
        <v>37</v>
      </c>
      <c r="D71" s="57" t="s">
        <v>38</v>
      </c>
      <c r="E71" s="47" t="s">
        <v>34</v>
      </c>
      <c r="F71" s="47">
        <v>7</v>
      </c>
      <c r="G71" s="50">
        <v>1359.1</v>
      </c>
      <c r="H71" s="50">
        <f t="shared" ref="H71:H72" si="30">G71*1.25</f>
        <v>1698.875</v>
      </c>
      <c r="I71" s="50">
        <f t="shared" ref="I71:I72" si="31">F71*ROUND(G71,2)</f>
        <v>9513.7</v>
      </c>
      <c r="J71" s="50">
        <f t="shared" ref="J71:J72" si="32">F71*ROUND(H71,2)</f>
        <v>11892.16</v>
      </c>
      <c r="K71" s="48" t="s">
        <v>39</v>
      </c>
    </row>
    <row r="72" ht="39.2" customHeight="1" spans="1:11">
      <c r="A72" s="47" t="s">
        <v>93</v>
      </c>
      <c r="B72" s="47" t="s">
        <v>41</v>
      </c>
      <c r="C72" s="47">
        <v>101632</v>
      </c>
      <c r="D72" s="56" t="s">
        <v>42</v>
      </c>
      <c r="E72" s="47" t="s">
        <v>34</v>
      </c>
      <c r="F72" s="47">
        <v>7</v>
      </c>
      <c r="G72" s="50">
        <v>55.08</v>
      </c>
      <c r="H72" s="50">
        <f t="shared" si="30"/>
        <v>68.85</v>
      </c>
      <c r="I72" s="50">
        <f t="shared" si="31"/>
        <v>385.56</v>
      </c>
      <c r="J72" s="50">
        <f t="shared" si="32"/>
        <v>481.95</v>
      </c>
      <c r="K72" s="48" t="s">
        <v>43</v>
      </c>
    </row>
    <row r="73" spans="1:11">
      <c r="A73" s="52"/>
      <c r="B73" s="52"/>
      <c r="C73" s="52"/>
      <c r="D73" s="52"/>
      <c r="E73" s="52"/>
      <c r="F73" s="52"/>
      <c r="G73" s="52"/>
      <c r="H73" s="51" t="s">
        <v>27</v>
      </c>
      <c r="I73" s="51">
        <f>SUM(I70:I72)</f>
        <v>10334.73</v>
      </c>
      <c r="J73" s="51">
        <f>SUM(J70:J72)</f>
        <v>12918.43</v>
      </c>
      <c r="K73" s="48"/>
    </row>
    <row r="74" spans="1:11">
      <c r="A74" s="46" t="s">
        <v>94</v>
      </c>
      <c r="B74" s="53"/>
      <c r="C74" s="53"/>
      <c r="D74" s="54" t="s">
        <v>95</v>
      </c>
      <c r="E74" s="53"/>
      <c r="F74" s="53"/>
      <c r="G74" s="55"/>
      <c r="H74" s="55"/>
      <c r="I74" s="55"/>
      <c r="J74" s="55"/>
      <c r="K74" s="61"/>
    </row>
    <row r="75" ht="39.2" customHeight="1" spans="1:11">
      <c r="A75" s="47" t="s">
        <v>96</v>
      </c>
      <c r="B75" s="47" t="s">
        <v>22</v>
      </c>
      <c r="C75" s="47" t="s">
        <v>32</v>
      </c>
      <c r="D75" s="56" t="s">
        <v>33</v>
      </c>
      <c r="E75" s="47" t="s">
        <v>34</v>
      </c>
      <c r="F75" s="47">
        <v>1</v>
      </c>
      <c r="G75" s="50">
        <v>62.21</v>
      </c>
      <c r="H75" s="50">
        <f>G75*1.25</f>
        <v>77.7625</v>
      </c>
      <c r="I75" s="50">
        <f>F75*ROUND(G75,2)</f>
        <v>62.21</v>
      </c>
      <c r="J75" s="50">
        <f>F75*ROUND(H75,2)</f>
        <v>77.76</v>
      </c>
      <c r="K75" s="48" t="s">
        <v>35</v>
      </c>
    </row>
    <row r="76" ht="57" customHeight="1" spans="1:11">
      <c r="A76" s="47" t="s">
        <v>97</v>
      </c>
      <c r="B76" s="47" t="s">
        <v>22</v>
      </c>
      <c r="C76" s="52" t="s">
        <v>37</v>
      </c>
      <c r="D76" s="57" t="s">
        <v>38</v>
      </c>
      <c r="E76" s="47" t="s">
        <v>34</v>
      </c>
      <c r="F76" s="47">
        <v>1</v>
      </c>
      <c r="G76" s="50">
        <v>1359.1</v>
      </c>
      <c r="H76" s="50">
        <f t="shared" ref="H76:H77" si="33">G76*1.25</f>
        <v>1698.875</v>
      </c>
      <c r="I76" s="50">
        <f t="shared" ref="I76:I77" si="34">F76*ROUND(G76,2)</f>
        <v>1359.1</v>
      </c>
      <c r="J76" s="50">
        <f t="shared" ref="J76:J77" si="35">F76*ROUND(H76,2)</f>
        <v>1698.88</v>
      </c>
      <c r="K76" s="48" t="s">
        <v>39</v>
      </c>
    </row>
    <row r="77" ht="39.2" customHeight="1" spans="1:11">
      <c r="A77" s="47" t="s">
        <v>98</v>
      </c>
      <c r="B77" s="47" t="s">
        <v>41</v>
      </c>
      <c r="C77" s="47">
        <v>101632</v>
      </c>
      <c r="D77" s="56" t="s">
        <v>42</v>
      </c>
      <c r="E77" s="47" t="s">
        <v>34</v>
      </c>
      <c r="F77" s="47">
        <v>1</v>
      </c>
      <c r="G77" s="50">
        <v>55.08</v>
      </c>
      <c r="H77" s="50">
        <f t="shared" si="33"/>
        <v>68.85</v>
      </c>
      <c r="I77" s="50">
        <f t="shared" si="34"/>
        <v>55.08</v>
      </c>
      <c r="J77" s="50">
        <f t="shared" si="35"/>
        <v>68.85</v>
      </c>
      <c r="K77" s="48" t="s">
        <v>43</v>
      </c>
    </row>
    <row r="78" spans="1:11">
      <c r="A78" s="52"/>
      <c r="B78" s="52"/>
      <c r="C78" s="52"/>
      <c r="D78" s="52"/>
      <c r="E78" s="52"/>
      <c r="F78" s="52"/>
      <c r="G78" s="52"/>
      <c r="H78" s="51" t="s">
        <v>27</v>
      </c>
      <c r="I78" s="51">
        <f>SUM(I75:I77)</f>
        <v>1476.39</v>
      </c>
      <c r="J78" s="51">
        <f>SUM(J75:J77)</f>
        <v>1845.49</v>
      </c>
      <c r="K78" s="48"/>
    </row>
    <row r="79" spans="1:11">
      <c r="A79" s="46" t="s">
        <v>99</v>
      </c>
      <c r="B79" s="53"/>
      <c r="C79" s="53"/>
      <c r="D79" s="54" t="s">
        <v>100</v>
      </c>
      <c r="E79" s="53"/>
      <c r="F79" s="53"/>
      <c r="G79" s="55"/>
      <c r="H79" s="55"/>
      <c r="I79" s="55"/>
      <c r="J79" s="55"/>
      <c r="K79" s="61"/>
    </row>
    <row r="80" ht="39.2" customHeight="1" spans="1:11">
      <c r="A80" s="47" t="s">
        <v>101</v>
      </c>
      <c r="B80" s="47" t="s">
        <v>22</v>
      </c>
      <c r="C80" s="47" t="s">
        <v>32</v>
      </c>
      <c r="D80" s="56" t="s">
        <v>33</v>
      </c>
      <c r="E80" s="47" t="s">
        <v>34</v>
      </c>
      <c r="F80" s="47">
        <v>1</v>
      </c>
      <c r="G80" s="50">
        <v>62.21</v>
      </c>
      <c r="H80" s="50">
        <f>G80*1.25</f>
        <v>77.7625</v>
      </c>
      <c r="I80" s="50">
        <f>F80*ROUND(G80,2)</f>
        <v>62.21</v>
      </c>
      <c r="J80" s="50">
        <f>F80*ROUND(H80,2)</f>
        <v>77.76</v>
      </c>
      <c r="K80" s="48" t="s">
        <v>35</v>
      </c>
    </row>
    <row r="81" ht="51" customHeight="1" spans="1:11">
      <c r="A81" s="47" t="s">
        <v>102</v>
      </c>
      <c r="B81" s="47" t="s">
        <v>22</v>
      </c>
      <c r="C81" s="52" t="s">
        <v>37</v>
      </c>
      <c r="D81" s="57" t="s">
        <v>38</v>
      </c>
      <c r="E81" s="47" t="s">
        <v>34</v>
      </c>
      <c r="F81" s="47">
        <v>1</v>
      </c>
      <c r="G81" s="50">
        <v>1359.1</v>
      </c>
      <c r="H81" s="50">
        <f t="shared" ref="H81:H82" si="36">G81*1.25</f>
        <v>1698.875</v>
      </c>
      <c r="I81" s="50">
        <f t="shared" ref="I81:I82" si="37">F81*ROUND(G81,2)</f>
        <v>1359.1</v>
      </c>
      <c r="J81" s="50">
        <f t="shared" ref="J81:J82" si="38">F81*ROUND(H81,2)</f>
        <v>1698.88</v>
      </c>
      <c r="K81" s="48" t="s">
        <v>39</v>
      </c>
    </row>
    <row r="82" ht="39.2" customHeight="1" spans="1:11">
      <c r="A82" s="47" t="s">
        <v>103</v>
      </c>
      <c r="B82" s="47" t="s">
        <v>41</v>
      </c>
      <c r="C82" s="47">
        <v>101632</v>
      </c>
      <c r="D82" s="56" t="s">
        <v>42</v>
      </c>
      <c r="E82" s="47" t="s">
        <v>34</v>
      </c>
      <c r="F82" s="47">
        <v>1</v>
      </c>
      <c r="G82" s="50">
        <v>55.08</v>
      </c>
      <c r="H82" s="50">
        <f t="shared" si="36"/>
        <v>68.85</v>
      </c>
      <c r="I82" s="50">
        <f t="shared" si="37"/>
        <v>55.08</v>
      </c>
      <c r="J82" s="50">
        <f t="shared" si="38"/>
        <v>68.85</v>
      </c>
      <c r="K82" s="48" t="s">
        <v>43</v>
      </c>
    </row>
    <row r="83" spans="1:11">
      <c r="A83" s="52"/>
      <c r="B83" s="52"/>
      <c r="C83" s="52"/>
      <c r="D83" s="52"/>
      <c r="E83" s="52"/>
      <c r="F83" s="52"/>
      <c r="G83" s="52"/>
      <c r="H83" s="51" t="s">
        <v>27</v>
      </c>
      <c r="I83" s="51">
        <f>SUM(I80:I82)</f>
        <v>1476.39</v>
      </c>
      <c r="J83" s="51">
        <f>SUM(J80:J82)</f>
        <v>1845.49</v>
      </c>
      <c r="K83" s="48"/>
    </row>
    <row r="84" spans="1:11">
      <c r="A84" s="46" t="s">
        <v>104</v>
      </c>
      <c r="B84" s="53"/>
      <c r="C84" s="53"/>
      <c r="D84" s="54" t="s">
        <v>105</v>
      </c>
      <c r="E84" s="53"/>
      <c r="F84" s="53"/>
      <c r="G84" s="55"/>
      <c r="H84" s="55"/>
      <c r="I84" s="55"/>
      <c r="J84" s="55"/>
      <c r="K84" s="61"/>
    </row>
    <row r="85" ht="39.2" customHeight="1" spans="1:11">
      <c r="A85" s="47" t="s">
        <v>106</v>
      </c>
      <c r="B85" s="47" t="s">
        <v>22</v>
      </c>
      <c r="C85" s="47" t="s">
        <v>32</v>
      </c>
      <c r="D85" s="56" t="s">
        <v>33</v>
      </c>
      <c r="E85" s="47" t="s">
        <v>34</v>
      </c>
      <c r="F85" s="47">
        <v>1</v>
      </c>
      <c r="G85" s="50">
        <v>62.21</v>
      </c>
      <c r="H85" s="50">
        <f>G85*1.25</f>
        <v>77.7625</v>
      </c>
      <c r="I85" s="50">
        <f>F85*ROUND(G85,2)</f>
        <v>62.21</v>
      </c>
      <c r="J85" s="50">
        <f>F85*ROUND(H85,2)</f>
        <v>77.76</v>
      </c>
      <c r="K85" s="48" t="s">
        <v>35</v>
      </c>
    </row>
    <row r="86" ht="49.5" customHeight="1" spans="1:11">
      <c r="A86" s="47" t="s">
        <v>107</v>
      </c>
      <c r="B86" s="47" t="s">
        <v>22</v>
      </c>
      <c r="C86" s="52" t="s">
        <v>37</v>
      </c>
      <c r="D86" s="57" t="s">
        <v>38</v>
      </c>
      <c r="E86" s="47" t="s">
        <v>34</v>
      </c>
      <c r="F86" s="47">
        <v>1</v>
      </c>
      <c r="G86" s="50">
        <v>1359.1</v>
      </c>
      <c r="H86" s="50">
        <f t="shared" ref="H86:H87" si="39">G86*1.25</f>
        <v>1698.875</v>
      </c>
      <c r="I86" s="50">
        <f t="shared" ref="I86:I87" si="40">F86*ROUND(G86,2)</f>
        <v>1359.1</v>
      </c>
      <c r="J86" s="50">
        <f t="shared" ref="J86:J87" si="41">F86*ROUND(H86,2)</f>
        <v>1698.88</v>
      </c>
      <c r="K86" s="48" t="s">
        <v>39</v>
      </c>
    </row>
    <row r="87" ht="39.2" customHeight="1" spans="1:11">
      <c r="A87" s="47" t="s">
        <v>108</v>
      </c>
      <c r="B87" s="47" t="s">
        <v>41</v>
      </c>
      <c r="C87" s="47">
        <v>101632</v>
      </c>
      <c r="D87" s="56" t="s">
        <v>42</v>
      </c>
      <c r="E87" s="47" t="s">
        <v>34</v>
      </c>
      <c r="F87" s="47">
        <v>1</v>
      </c>
      <c r="G87" s="50">
        <v>55.08</v>
      </c>
      <c r="H87" s="50">
        <f t="shared" si="39"/>
        <v>68.85</v>
      </c>
      <c r="I87" s="50">
        <f t="shared" si="40"/>
        <v>55.08</v>
      </c>
      <c r="J87" s="50">
        <f t="shared" si="41"/>
        <v>68.85</v>
      </c>
      <c r="K87" s="48" t="s">
        <v>43</v>
      </c>
    </row>
    <row r="88" spans="1:11">
      <c r="A88" s="52"/>
      <c r="B88" s="52"/>
      <c r="C88" s="52"/>
      <c r="D88" s="52"/>
      <c r="E88" s="52"/>
      <c r="F88" s="52"/>
      <c r="G88" s="52"/>
      <c r="H88" s="51" t="s">
        <v>27</v>
      </c>
      <c r="I88" s="51">
        <f>SUM(I85:I87)</f>
        <v>1476.39</v>
      </c>
      <c r="J88" s="51">
        <f>SUM(J85:J87)</f>
        <v>1845.49</v>
      </c>
      <c r="K88" s="48"/>
    </row>
    <row r="89" spans="1:1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>
      <c r="A90" s="58"/>
      <c r="B90" s="58"/>
      <c r="C90" s="58"/>
      <c r="D90" s="46" t="s">
        <v>109</v>
      </c>
      <c r="E90" s="46"/>
      <c r="F90" s="46">
        <f>SUM(F20,F25,F30,F35,F40,F45,F50,F55,F60,F65,F70,F75,F80,F85)</f>
        <v>76</v>
      </c>
      <c r="G90" s="62"/>
      <c r="H90" s="63"/>
      <c r="I90" s="51" t="s">
        <v>110</v>
      </c>
      <c r="J90" s="65" t="s">
        <v>111</v>
      </c>
      <c r="K90" s="58"/>
    </row>
    <row r="91" spans="1:11">
      <c r="A91" s="58"/>
      <c r="B91" s="58"/>
      <c r="C91" s="58"/>
      <c r="D91" s="58"/>
      <c r="E91" s="58"/>
      <c r="F91" s="58"/>
      <c r="G91" s="62"/>
      <c r="H91" s="51" t="s">
        <v>112</v>
      </c>
      <c r="I91" s="51">
        <f>SUM(I16,I23,I28,I33,I38,I43,I53,I48,I58,I63,I68,I73,I78,I83,I88)</f>
        <v>117295.14</v>
      </c>
      <c r="J91" s="51">
        <f>SUM(J16,J23,J28,J33,J38,J43,J48,J53,J58,J63,J68,J73,J78,J83,J88)</f>
        <v>146619.1</v>
      </c>
      <c r="K91" s="58"/>
    </row>
    <row r="92" spans="1:11">
      <c r="A92" s="58"/>
      <c r="B92" s="58"/>
      <c r="C92" s="58"/>
      <c r="D92" s="58"/>
      <c r="E92" s="58"/>
      <c r="F92" s="58"/>
      <c r="G92" s="62"/>
      <c r="H92" s="62"/>
      <c r="I92" s="62"/>
      <c r="J92" s="62"/>
      <c r="K92" s="58"/>
    </row>
    <row r="93" spans="8:11">
      <c r="H93" s="62"/>
      <c r="I93" s="58"/>
      <c r="J93" s="58"/>
      <c r="K93" s="58"/>
    </row>
    <row r="95" spans="1:11">
      <c r="A95" s="64" t="s">
        <v>113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</row>
    <row r="105" spans="9:9">
      <c r="I105" s="66"/>
    </row>
  </sheetData>
  <mergeCells count="27">
    <mergeCell ref="A5:K5"/>
    <mergeCell ref="A7:H7"/>
    <mergeCell ref="J7:K7"/>
    <mergeCell ref="A8:H8"/>
    <mergeCell ref="J8:K8"/>
    <mergeCell ref="A9:H9"/>
    <mergeCell ref="J9:K9"/>
    <mergeCell ref="J10:K10"/>
    <mergeCell ref="J11:K11"/>
    <mergeCell ref="A17:K17"/>
    <mergeCell ref="A23:G23"/>
    <mergeCell ref="A28:G28"/>
    <mergeCell ref="A33:G33"/>
    <mergeCell ref="A38:G38"/>
    <mergeCell ref="A43:G43"/>
    <mergeCell ref="A48:G48"/>
    <mergeCell ref="A53:G53"/>
    <mergeCell ref="A58:G58"/>
    <mergeCell ref="A63:G63"/>
    <mergeCell ref="A68:G68"/>
    <mergeCell ref="A73:G73"/>
    <mergeCell ref="A78:G78"/>
    <mergeCell ref="A83:G83"/>
    <mergeCell ref="A88:G88"/>
    <mergeCell ref="A89:K89"/>
    <mergeCell ref="D90:E90"/>
    <mergeCell ref="A95:K95"/>
  </mergeCells>
  <printOptions horizontalCentered="1"/>
  <pageMargins left="0.511811023622047" right="0.511811023622047" top="0.984251968503937" bottom="0.196850393700787" header="0.511811023622047" footer="0.511811023622047"/>
  <pageSetup paperSize="9" scale="36" firstPageNumber="0" fitToHeight="2" orientation="portrait" useFirstPageNumber="1" horizontalDpi="300" verticalDpi="300"/>
  <headerFooter/>
  <rowBreaks count="1" manualBreakCount="1">
    <brk id="73" max="1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opLeftCell="A12" workbookViewId="0">
      <selection activeCell="F29" sqref="F29"/>
    </sheetView>
  </sheetViews>
  <sheetFormatPr defaultColWidth="8.71428571428571" defaultRowHeight="15"/>
  <cols>
    <col min="1" max="1" width="21.1428571428571" customWidth="1"/>
    <col min="5" max="5" width="32.7142857142857" customWidth="1"/>
    <col min="6" max="6" width="22.1428571428571" customWidth="1"/>
    <col min="7" max="7" width="19.7142857142857" customWidth="1"/>
    <col min="8" max="8" width="17.4285714285714" customWidth="1"/>
    <col min="9" max="9" width="16.7142857142857" customWidth="1"/>
    <col min="10" max="10" width="22.8571428571429" customWidth="1"/>
    <col min="11" max="11" width="18.4285714285714" customWidth="1"/>
    <col min="12" max="12" width="21.2857142857143" customWidth="1"/>
    <col min="13" max="13" width="18.4285714285714" customWidth="1"/>
    <col min="14" max="14" width="21.7142857142857" customWidth="1"/>
    <col min="15" max="15" width="26.7142857142857" customWidth="1"/>
    <col min="16" max="16" width="29.2857142857143" customWidth="1"/>
  </cols>
  <sheetData>
    <row r="1" ht="18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8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8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ht="27" customHeight="1" spans="1:16">
      <c r="A5" s="2" t="s">
        <v>114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33.75" customHeight="1" spans="1:16">
      <c r="A6" s="3" t="str">
        <f>Plan1!A7</f>
        <v>OBRA: INFRAESTRUTURA URBANA - ILUMINAÇÃO PÚBLICA DO TIPO LED</v>
      </c>
      <c r="B6" s="4"/>
      <c r="C6" s="4"/>
      <c r="D6" s="4"/>
      <c r="E6" s="4"/>
      <c r="F6" s="5"/>
      <c r="G6" s="6" t="str">
        <f>Plan1!J9</f>
        <v>SINAPI- DATA BASE: 05/2022 (DESONERADO)</v>
      </c>
      <c r="H6" s="6"/>
      <c r="I6" s="6"/>
      <c r="J6" s="6"/>
      <c r="K6" s="6"/>
      <c r="L6" s="6"/>
      <c r="M6" s="6"/>
      <c r="N6" s="6"/>
      <c r="O6" s="6"/>
      <c r="P6" s="6"/>
    </row>
    <row r="7" ht="28.5" customHeight="1" spans="1:16">
      <c r="A7" s="3" t="str">
        <f>Plan1!A8</f>
        <v>LOCAL: RUAS DO BAIRRO SÃO MANOEL </v>
      </c>
      <c r="B7" s="4"/>
      <c r="C7" s="4"/>
      <c r="D7" s="4"/>
      <c r="E7" s="4"/>
      <c r="F7" s="5"/>
      <c r="G7" s="7" t="str">
        <f>Plan1!J10</f>
        <v>CDHU: 186 ( DESONERADO)</v>
      </c>
      <c r="H7" s="8"/>
      <c r="I7" s="8"/>
      <c r="J7" s="8"/>
      <c r="K7" s="8"/>
      <c r="L7" s="8"/>
      <c r="M7" s="8"/>
      <c r="N7" s="8"/>
      <c r="O7" s="8"/>
      <c r="P7" s="30"/>
    </row>
    <row r="8" ht="16.5" spans="1:16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31"/>
    </row>
    <row r="9" ht="12.75" customHeight="1" spans="1:16">
      <c r="A9" s="11" t="s">
        <v>9</v>
      </c>
      <c r="B9" s="11" t="s">
        <v>115</v>
      </c>
      <c r="C9" s="11"/>
      <c r="D9" s="11"/>
      <c r="E9" s="11"/>
      <c r="F9" s="11" t="s">
        <v>116</v>
      </c>
      <c r="G9" s="11"/>
      <c r="H9" s="11" t="s">
        <v>117</v>
      </c>
      <c r="I9" s="11"/>
      <c r="J9" s="11" t="s">
        <v>118</v>
      </c>
      <c r="K9" s="11"/>
      <c r="L9" s="11" t="s">
        <v>119</v>
      </c>
      <c r="M9" s="11"/>
      <c r="N9" s="11" t="s">
        <v>120</v>
      </c>
      <c r="O9" s="11"/>
      <c r="P9" s="32" t="s">
        <v>121</v>
      </c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2"/>
    </row>
    <row r="11" ht="16.5" spans="1:16">
      <c r="A11" s="11"/>
      <c r="B11" s="11"/>
      <c r="C11" s="11"/>
      <c r="D11" s="11"/>
      <c r="E11" s="11"/>
      <c r="F11" s="12" t="s">
        <v>122</v>
      </c>
      <c r="G11" s="12" t="s">
        <v>123</v>
      </c>
      <c r="H11" s="12" t="s">
        <v>122</v>
      </c>
      <c r="I11" s="12" t="s">
        <v>123</v>
      </c>
      <c r="J11" s="12" t="s">
        <v>122</v>
      </c>
      <c r="K11" s="12" t="s">
        <v>123</v>
      </c>
      <c r="L11" s="12" t="s">
        <v>122</v>
      </c>
      <c r="M11" s="12" t="s">
        <v>123</v>
      </c>
      <c r="N11" s="12" t="s">
        <v>122</v>
      </c>
      <c r="O11" s="12" t="s">
        <v>123</v>
      </c>
      <c r="P11" s="32"/>
    </row>
    <row r="12" ht="20.1" customHeight="1" spans="1:16">
      <c r="A12" s="13">
        <v>1</v>
      </c>
      <c r="B12" s="14" t="str">
        <f>[1]Plan1!D14</f>
        <v>SERVIÇOS PRELIMINARES</v>
      </c>
      <c r="C12" s="14"/>
      <c r="D12" s="14"/>
      <c r="E12" s="14"/>
      <c r="F12" s="15">
        <f>Plan1!J16</f>
        <v>6361.86</v>
      </c>
      <c r="G12" s="16">
        <f t="shared" ref="G12:G26" si="0">F12/$F$29</f>
        <v>0.0433903904743652</v>
      </c>
      <c r="H12" s="15">
        <f>F12</f>
        <v>6361.86</v>
      </c>
      <c r="I12" s="16">
        <f>H12/F12</f>
        <v>1</v>
      </c>
      <c r="J12" s="33"/>
      <c r="K12" s="34"/>
      <c r="L12" s="33"/>
      <c r="M12" s="16"/>
      <c r="N12" s="15"/>
      <c r="O12" s="15"/>
      <c r="P12" s="15">
        <f>F12</f>
        <v>6361.86</v>
      </c>
    </row>
    <row r="13" ht="20.1" customHeight="1" spans="1:16">
      <c r="A13" s="17">
        <v>2</v>
      </c>
      <c r="B13" s="14" t="str">
        <f>Plan1!D19</f>
        <v>RUA JUVENTINO MANOEL FERREIRA</v>
      </c>
      <c r="C13" s="14"/>
      <c r="D13" s="14"/>
      <c r="E13" s="14"/>
      <c r="F13" s="15">
        <f>Plan1!J23</f>
        <v>33218.82</v>
      </c>
      <c r="G13" s="16">
        <f t="shared" si="0"/>
        <v>0.226565433835019</v>
      </c>
      <c r="H13" s="15">
        <f>F13</f>
        <v>33218.82</v>
      </c>
      <c r="I13" s="16">
        <f>H13/F13</f>
        <v>1</v>
      </c>
      <c r="J13" s="33"/>
      <c r="K13" s="34"/>
      <c r="L13" s="33"/>
      <c r="M13" s="16"/>
      <c r="N13" s="15"/>
      <c r="O13" s="15"/>
      <c r="P13" s="15">
        <f t="shared" ref="P13:P26" si="1">F13</f>
        <v>33218.82</v>
      </c>
    </row>
    <row r="14" ht="20.1" customHeight="1" spans="1:16">
      <c r="A14" s="17">
        <v>3</v>
      </c>
      <c r="B14" s="14" t="str">
        <f>Plan1!D24</f>
        <v>RUA PEDRO LÚCIO DE CARVALHO</v>
      </c>
      <c r="C14" s="14"/>
      <c r="D14" s="14"/>
      <c r="E14" s="14"/>
      <c r="F14" s="15">
        <f>Plan1!J28</f>
        <v>12918.43</v>
      </c>
      <c r="G14" s="16">
        <f t="shared" si="0"/>
        <v>0.0881087798247295</v>
      </c>
      <c r="H14" s="15">
        <f>F14</f>
        <v>12918.43</v>
      </c>
      <c r="I14" s="16">
        <f>H14/F14</f>
        <v>1</v>
      </c>
      <c r="J14" s="33"/>
      <c r="K14" s="34"/>
      <c r="L14" s="33"/>
      <c r="M14" s="16"/>
      <c r="N14" s="15"/>
      <c r="O14" s="15"/>
      <c r="P14" s="15">
        <f t="shared" si="1"/>
        <v>12918.43</v>
      </c>
    </row>
    <row r="15" ht="20.1" customHeight="1" spans="1:16">
      <c r="A15" s="17">
        <v>4</v>
      </c>
      <c r="B15" s="14" t="str">
        <f>Plan1!D29</f>
        <v>RUA ANTENOR PEDRO DO NASCIMENTO</v>
      </c>
      <c r="C15" s="14"/>
      <c r="D15" s="14"/>
      <c r="E15" s="14"/>
      <c r="F15" s="15">
        <f>Plan1!J33</f>
        <v>18454.9</v>
      </c>
      <c r="G15" s="16">
        <f t="shared" si="0"/>
        <v>0.125869685463899</v>
      </c>
      <c r="H15" s="15">
        <f>F15</f>
        <v>18454.9</v>
      </c>
      <c r="I15" s="16">
        <f>H15/F15</f>
        <v>1</v>
      </c>
      <c r="J15" s="33"/>
      <c r="K15" s="34"/>
      <c r="L15" s="33"/>
      <c r="M15" s="16"/>
      <c r="N15" s="15"/>
      <c r="O15" s="15"/>
      <c r="P15" s="15">
        <f t="shared" si="1"/>
        <v>18454.9</v>
      </c>
    </row>
    <row r="16" ht="20.1" customHeight="1" spans="1:16">
      <c r="A16" s="17">
        <v>5</v>
      </c>
      <c r="B16" s="14" t="str">
        <f>Plan1!D34</f>
        <v>RUA IMACULADA CONCEIÇÃO</v>
      </c>
      <c r="C16" s="14"/>
      <c r="D16" s="14"/>
      <c r="E16" s="14"/>
      <c r="F16" s="15">
        <f>Plan1!J38</f>
        <v>14763.92</v>
      </c>
      <c r="G16" s="16">
        <f t="shared" si="0"/>
        <v>0.100695748371119</v>
      </c>
      <c r="H16" s="15">
        <f>F16</f>
        <v>14763.92</v>
      </c>
      <c r="I16" s="16">
        <f>H16/F16</f>
        <v>1</v>
      </c>
      <c r="J16" s="33"/>
      <c r="K16" s="34"/>
      <c r="L16" s="33"/>
      <c r="M16" s="16"/>
      <c r="N16" s="15"/>
      <c r="O16" s="15"/>
      <c r="P16" s="15">
        <f t="shared" si="1"/>
        <v>14763.92</v>
      </c>
    </row>
    <row r="17" ht="20.1" customHeight="1" spans="1:16">
      <c r="A17" s="17">
        <v>6</v>
      </c>
      <c r="B17" s="14" t="str">
        <f>Plan1!D39</f>
        <v>RUA JOSÉ MENDES</v>
      </c>
      <c r="C17" s="14"/>
      <c r="D17" s="14"/>
      <c r="E17" s="14"/>
      <c r="F17" s="15">
        <f>Plan1!J43</f>
        <v>3690.98</v>
      </c>
      <c r="G17" s="16">
        <f t="shared" si="0"/>
        <v>0.0251739370927799</v>
      </c>
      <c r="H17" s="15"/>
      <c r="I17" s="16"/>
      <c r="J17" s="19">
        <f>F17</f>
        <v>3690.98</v>
      </c>
      <c r="K17" s="16">
        <f>J17/F17</f>
        <v>1</v>
      </c>
      <c r="L17" s="33"/>
      <c r="M17" s="16"/>
      <c r="N17" s="15"/>
      <c r="O17" s="15"/>
      <c r="P17" s="15">
        <f t="shared" si="1"/>
        <v>3690.98</v>
      </c>
    </row>
    <row r="18" ht="20.1" customHeight="1" spans="1:16">
      <c r="A18" s="17">
        <v>7</v>
      </c>
      <c r="B18" s="14" t="str">
        <f>Plan1!D44</f>
        <v>RUA ERNESTO NUNES DE LIMA</v>
      </c>
      <c r="C18" s="14"/>
      <c r="D18" s="14"/>
      <c r="E18" s="14"/>
      <c r="F18" s="15">
        <f>Plan1!J48</f>
        <v>3690.98</v>
      </c>
      <c r="G18" s="16">
        <f t="shared" si="0"/>
        <v>0.0251739370927799</v>
      </c>
      <c r="H18" s="15"/>
      <c r="I18" s="16"/>
      <c r="J18" s="19">
        <f>F18</f>
        <v>3690.98</v>
      </c>
      <c r="K18" s="16">
        <f t="shared" ref="K18:K19" si="2">J18/F18</f>
        <v>1</v>
      </c>
      <c r="L18" s="33"/>
      <c r="M18" s="16"/>
      <c r="N18" s="15"/>
      <c r="O18" s="15"/>
      <c r="P18" s="15">
        <f t="shared" si="1"/>
        <v>3690.98</v>
      </c>
    </row>
    <row r="19" ht="20.1" customHeight="1" spans="1:16">
      <c r="A19" s="17">
        <v>8</v>
      </c>
      <c r="B19" s="14" t="str">
        <f>Plan1!D49</f>
        <v>RUA ANTÔNIO DOMINGUES DE OLIVEIRA</v>
      </c>
      <c r="C19" s="14"/>
      <c r="D19" s="14"/>
      <c r="E19" s="14"/>
      <c r="F19" s="15">
        <f>Plan1!J53</f>
        <v>3690.98</v>
      </c>
      <c r="G19" s="16">
        <f t="shared" si="0"/>
        <v>0.0251739370927799</v>
      </c>
      <c r="H19" s="15"/>
      <c r="I19" s="16"/>
      <c r="J19" s="19">
        <f>F19</f>
        <v>3690.98</v>
      </c>
      <c r="K19" s="16">
        <f t="shared" si="2"/>
        <v>1</v>
      </c>
      <c r="L19" s="33"/>
      <c r="M19" s="16"/>
      <c r="N19" s="15"/>
      <c r="O19" s="15"/>
      <c r="P19" s="15">
        <f t="shared" si="1"/>
        <v>3690.98</v>
      </c>
    </row>
    <row r="20" ht="20.1" customHeight="1" spans="1:16">
      <c r="A20" s="17">
        <v>9</v>
      </c>
      <c r="B20" s="18" t="str">
        <f>Plan1!D54</f>
        <v>RUA JOAQUIM ANTUNES MACIEL</v>
      </c>
      <c r="C20" s="18"/>
      <c r="D20" s="18"/>
      <c r="E20" s="18"/>
      <c r="F20" s="15">
        <f>Plan1!J58</f>
        <v>5536.47</v>
      </c>
      <c r="G20" s="16">
        <f t="shared" si="0"/>
        <v>0.0377609056391698</v>
      </c>
      <c r="H20" s="19"/>
      <c r="I20" s="16"/>
      <c r="J20" s="19"/>
      <c r="K20" s="16"/>
      <c r="L20" s="19">
        <f>F20</f>
        <v>5536.47</v>
      </c>
      <c r="M20" s="16">
        <f>L20/F20</f>
        <v>1</v>
      </c>
      <c r="N20" s="15"/>
      <c r="O20" s="15"/>
      <c r="P20" s="15">
        <f t="shared" si="1"/>
        <v>5536.47</v>
      </c>
    </row>
    <row r="21" ht="20.1" customHeight="1" spans="1:16">
      <c r="A21" s="17">
        <v>10</v>
      </c>
      <c r="B21" s="14" t="str">
        <f>Plan1!D59</f>
        <v>RUA ANTÔNIO CARLOS DE JESUS CAVALHEIRO</v>
      </c>
      <c r="C21" s="14"/>
      <c r="D21" s="14"/>
      <c r="E21" s="14"/>
      <c r="F21" s="15">
        <f>Plan1!J63</f>
        <v>9227.45</v>
      </c>
      <c r="G21" s="16">
        <f t="shared" si="0"/>
        <v>0.0629348427319497</v>
      </c>
      <c r="H21" s="19"/>
      <c r="I21" s="16"/>
      <c r="J21" s="19"/>
      <c r="K21" s="16"/>
      <c r="L21" s="19">
        <f>F21</f>
        <v>9227.45</v>
      </c>
      <c r="M21" s="16">
        <f t="shared" ref="M21:M23" si="3">L21/F21</f>
        <v>1</v>
      </c>
      <c r="N21" s="15"/>
      <c r="O21" s="15"/>
      <c r="P21" s="15">
        <f t="shared" si="1"/>
        <v>9227.45</v>
      </c>
    </row>
    <row r="22" ht="20.1" customHeight="1" spans="1:16">
      <c r="A22" s="17">
        <v>11</v>
      </c>
      <c r="B22" s="14" t="str">
        <f>Plan1!D64</f>
        <v>RUA BENEDITO FERREIRA</v>
      </c>
      <c r="C22" s="14"/>
      <c r="D22" s="14"/>
      <c r="E22" s="14"/>
      <c r="F22" s="15">
        <f>Plan1!J68</f>
        <v>16609.41</v>
      </c>
      <c r="G22" s="16">
        <f t="shared" si="0"/>
        <v>0.113282716917509</v>
      </c>
      <c r="H22" s="19"/>
      <c r="I22" s="16"/>
      <c r="J22" s="19"/>
      <c r="K22" s="16"/>
      <c r="L22" s="19">
        <f>F22</f>
        <v>16609.41</v>
      </c>
      <c r="M22" s="16">
        <f t="shared" si="3"/>
        <v>1</v>
      </c>
      <c r="N22" s="15"/>
      <c r="O22" s="15"/>
      <c r="P22" s="15">
        <f t="shared" si="1"/>
        <v>16609.41</v>
      </c>
    </row>
    <row r="23" ht="20.1" customHeight="1" spans="1:16">
      <c r="A23" s="17">
        <v>12</v>
      </c>
      <c r="B23" s="18" t="str">
        <f>Plan1!D69</f>
        <v>RUA ALZIRA GOMES OLIVEIRA</v>
      </c>
      <c r="C23" s="18"/>
      <c r="D23" s="18"/>
      <c r="E23" s="18"/>
      <c r="F23" s="15">
        <f>Plan1!J73</f>
        <v>12918.43</v>
      </c>
      <c r="G23" s="16">
        <f t="shared" si="0"/>
        <v>0.0881087798247295</v>
      </c>
      <c r="H23" s="19"/>
      <c r="I23" s="16"/>
      <c r="J23" s="33"/>
      <c r="K23" s="34"/>
      <c r="L23" s="19">
        <f>F23</f>
        <v>12918.43</v>
      </c>
      <c r="M23" s="16">
        <f t="shared" si="3"/>
        <v>1</v>
      </c>
      <c r="N23" s="15"/>
      <c r="O23" s="15"/>
      <c r="P23" s="15">
        <f t="shared" si="1"/>
        <v>12918.43</v>
      </c>
    </row>
    <row r="24" ht="20.1" customHeight="1" spans="1:16">
      <c r="A24" s="17">
        <v>13</v>
      </c>
      <c r="B24" s="18" t="str">
        <f>Plan1!D74</f>
        <v>RUA PROJETADA</v>
      </c>
      <c r="C24" s="18"/>
      <c r="D24" s="18"/>
      <c r="E24" s="18"/>
      <c r="F24" s="15">
        <f>Plan1!J78</f>
        <v>1845.49</v>
      </c>
      <c r="G24" s="16">
        <f t="shared" si="0"/>
        <v>0.0125869685463899</v>
      </c>
      <c r="H24" s="19"/>
      <c r="I24" s="16"/>
      <c r="J24" s="33"/>
      <c r="K24" s="34"/>
      <c r="L24" s="19"/>
      <c r="M24" s="16"/>
      <c r="N24" s="15">
        <f>F24</f>
        <v>1845.49</v>
      </c>
      <c r="O24" s="16">
        <f>N24/F24</f>
        <v>1</v>
      </c>
      <c r="P24" s="15">
        <f t="shared" si="1"/>
        <v>1845.49</v>
      </c>
    </row>
    <row r="25" ht="20.1" customHeight="1" spans="1:16">
      <c r="A25" s="17">
        <v>14</v>
      </c>
      <c r="B25" s="18" t="str">
        <f>Plan1!D79</f>
        <v>RUA MILTON FERREIRA</v>
      </c>
      <c r="C25" s="18"/>
      <c r="D25" s="18"/>
      <c r="E25" s="18"/>
      <c r="F25" s="15">
        <f>Plan1!J83</f>
        <v>1845.49</v>
      </c>
      <c r="G25" s="16">
        <f t="shared" si="0"/>
        <v>0.0125869685463899</v>
      </c>
      <c r="H25" s="19"/>
      <c r="I25" s="16"/>
      <c r="J25" s="35"/>
      <c r="K25" s="34"/>
      <c r="L25" s="20"/>
      <c r="M25" s="16"/>
      <c r="N25" s="15">
        <f>F25</f>
        <v>1845.49</v>
      </c>
      <c r="O25" s="16">
        <f t="shared" ref="O25:O26" si="4">N25/F25</f>
        <v>1</v>
      </c>
      <c r="P25" s="15">
        <f t="shared" si="1"/>
        <v>1845.49</v>
      </c>
    </row>
    <row r="26" ht="20.1" customHeight="1" spans="1:16">
      <c r="A26" s="17">
        <v>15</v>
      </c>
      <c r="B26" s="18" t="str">
        <f>Plan1!D84</f>
        <v>VIELA PROJETADA 2</v>
      </c>
      <c r="C26" s="18"/>
      <c r="D26" s="18"/>
      <c r="E26" s="18"/>
      <c r="F26" s="15">
        <f>Plan1!J88</f>
        <v>1845.49</v>
      </c>
      <c r="G26" s="16">
        <f t="shared" si="0"/>
        <v>0.0125869685463899</v>
      </c>
      <c r="H26" s="20"/>
      <c r="I26" s="16"/>
      <c r="J26" s="35"/>
      <c r="K26" s="34"/>
      <c r="L26" s="20"/>
      <c r="M26" s="16"/>
      <c r="N26" s="15">
        <f>F26</f>
        <v>1845.49</v>
      </c>
      <c r="O26" s="16">
        <f t="shared" si="4"/>
        <v>1</v>
      </c>
      <c r="P26" s="15">
        <f t="shared" si="1"/>
        <v>1845.49</v>
      </c>
    </row>
    <row r="27" ht="20.1" customHeight="1" spans="1:16">
      <c r="A27" s="21"/>
      <c r="B27" s="17"/>
      <c r="C27" s="17"/>
      <c r="D27" s="17"/>
      <c r="E27" s="17"/>
      <c r="F27" s="22"/>
      <c r="G27" s="23"/>
      <c r="H27" s="24"/>
      <c r="I27" s="23"/>
      <c r="J27" s="24"/>
      <c r="K27" s="36"/>
      <c r="L27" s="37"/>
      <c r="M27" s="23"/>
      <c r="N27" s="22"/>
      <c r="O27" s="38"/>
      <c r="P27" s="22"/>
    </row>
    <row r="28" ht="20.25" customHeight="1" spans="1:16">
      <c r="A28" s="17" t="s">
        <v>124</v>
      </c>
      <c r="B28" s="18"/>
      <c r="C28" s="18"/>
      <c r="D28" s="18"/>
      <c r="E28" s="18"/>
      <c r="F28" s="25"/>
      <c r="G28" s="26">
        <f>SUM(G12:G26)</f>
        <v>1</v>
      </c>
      <c r="H28" s="25">
        <f>SUM(H12:H16)</f>
        <v>85717.93</v>
      </c>
      <c r="I28" s="39">
        <f>H28/F29</f>
        <v>0.584630037969132</v>
      </c>
      <c r="J28" s="25">
        <f>SUM(J17:J19)</f>
        <v>11072.94</v>
      </c>
      <c r="K28" s="39">
        <f>J28/F29</f>
        <v>0.0755218112783396</v>
      </c>
      <c r="L28" s="25">
        <f>SUM(L20:L23)</f>
        <v>44291.76</v>
      </c>
      <c r="M28" s="39">
        <f>L28/F29</f>
        <v>0.302087245113358</v>
      </c>
      <c r="N28" s="25">
        <f>SUM(N24:N26)</f>
        <v>5536.47</v>
      </c>
      <c r="O28" s="40">
        <f>N28/F29</f>
        <v>0.0377609056391698</v>
      </c>
      <c r="P28" s="41">
        <f>SUM(H28,J28,L28,N28)</f>
        <v>146619.1</v>
      </c>
    </row>
    <row r="29" ht="21.75" customHeight="1" spans="1:16">
      <c r="A29" s="17" t="s">
        <v>125</v>
      </c>
      <c r="B29" s="18"/>
      <c r="C29" s="18"/>
      <c r="D29" s="18"/>
      <c r="E29" s="18"/>
      <c r="F29" s="25">
        <f>SUM(F12:F26)</f>
        <v>146619.1</v>
      </c>
      <c r="G29" s="27"/>
      <c r="H29" s="28"/>
      <c r="I29" s="28"/>
      <c r="J29" s="28"/>
      <c r="K29" s="28"/>
      <c r="L29" s="28"/>
      <c r="M29" s="28"/>
      <c r="N29" s="28"/>
      <c r="O29" s="28"/>
      <c r="P29" s="28"/>
    </row>
    <row r="37" ht="18.75" spans="8:8">
      <c r="H37" s="29" t="s">
        <v>126</v>
      </c>
    </row>
  </sheetData>
  <mergeCells count="32">
    <mergeCell ref="A3:P3"/>
    <mergeCell ref="A5:P5"/>
    <mergeCell ref="A6:F6"/>
    <mergeCell ref="G6:P6"/>
    <mergeCell ref="A7:F7"/>
    <mergeCell ref="G7:P7"/>
    <mergeCell ref="A8:P8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9:A11"/>
    <mergeCell ref="P9:P11"/>
    <mergeCell ref="B28:E29"/>
    <mergeCell ref="B9:E11"/>
    <mergeCell ref="F9:G10"/>
    <mergeCell ref="H9:I10"/>
    <mergeCell ref="J9:K10"/>
    <mergeCell ref="L9:M10"/>
    <mergeCell ref="N9:O10"/>
  </mergeCells>
  <pageMargins left="0.511811023622047" right="0.511811023622047" top="0.78740157480315" bottom="0.78740157480315" header="0.511811023622047" footer="0.511811023622047"/>
  <pageSetup paperSize="9" scale="43" firstPageNumber="0" orientation="landscape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Plan1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Soiurb</cp:lastModifiedBy>
  <cp:revision>1</cp:revision>
  <dcterms:created xsi:type="dcterms:W3CDTF">2022-06-15T13:28:00Z</dcterms:created>
  <cp:lastPrinted>2022-11-30T19:00:00Z</cp:lastPrinted>
  <dcterms:modified xsi:type="dcterms:W3CDTF">2023-03-06T14:04:50Z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02CB5CC2AD8846A69FF997DE27D6B488</vt:lpwstr>
  </property>
  <property fmtid="{D5CDD505-2E9C-101B-9397-08002B2CF9AE}" pid="9" name="KSOProductBuildVer">
    <vt:lpwstr>1046-11.2.0.11380</vt:lpwstr>
  </property>
</Properties>
</file>