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O" sheetId="1" r:id="rId1"/>
    <sheet name="Cronograma" sheetId="3" r:id="rId2"/>
  </sheets>
  <definedNames>
    <definedName name="_xlnm.Print_Area" localSheetId="0">PO!$A$1:$J$19</definedName>
    <definedName name="_xlnm.Print_Area" localSheetId="1">Cronograma!$A$1:$E$25</definedName>
  </definedNames>
  <calcPr calcId="144525"/>
</workbook>
</file>

<file path=xl/sharedStrings.xml><?xml version="1.0" encoding="utf-8"?>
<sst xmlns="http://schemas.openxmlformats.org/spreadsheetml/2006/main" count="66" uniqueCount="55">
  <si>
    <r>
      <rPr>
        <b/>
        <sz val="12"/>
        <color rgb="FF000000"/>
        <rFont val="Arial"/>
        <charset val="1"/>
      </rPr>
      <t xml:space="preserve">OBRA: </t>
    </r>
    <r>
      <rPr>
        <sz val="12"/>
        <color rgb="FF000000"/>
        <rFont val="Arial"/>
        <charset val="1"/>
      </rPr>
      <t>INFRAESTRUTURA URBANA COM RECAPEAMENTO ASFÁLTICO EM TRECHO DA RUA MARCOLINO GOMES DE OLIVEIRA, BAIRRO JARDIM CAMPESTRE, PILAR DO SUL-SP</t>
    </r>
  </si>
  <si>
    <t>DATA-BASE: TABELAS DESONERADAS</t>
  </si>
  <si>
    <t>CDHU</t>
  </si>
  <si>
    <t>VERSÃO 192</t>
  </si>
  <si>
    <t>DATA - BASE:</t>
  </si>
  <si>
    <t>NOVEMBRO/2023</t>
  </si>
  <si>
    <t>LEIS SOCIAIS:</t>
  </si>
  <si>
    <t>BDI</t>
  </si>
  <si>
    <t>PLANILHA ORÇAMENTÁRIA</t>
  </si>
  <si>
    <t>ITEM</t>
  </si>
  <si>
    <t>FONTE</t>
  </si>
  <si>
    <t>CÓDIGO</t>
  </si>
  <si>
    <t>DESCRIÇÃO</t>
  </si>
  <si>
    <t>UNID.</t>
  </si>
  <si>
    <t>QUANT.</t>
  </si>
  <si>
    <t>VALOR UNITÁRIO SEM BDI</t>
  </si>
  <si>
    <t>VALOR UNITÁRIO COM BDI</t>
  </si>
  <si>
    <t>VALOR TOTAL               SEM BDI</t>
  </si>
  <si>
    <t>VALOR TOTAL                       COM BDI</t>
  </si>
  <si>
    <t>SERVIÇOS PRELIMINARES</t>
  </si>
  <si>
    <t>1.1</t>
  </si>
  <si>
    <t>02.08.020</t>
  </si>
  <si>
    <t>Placa de identificação para obra (2,5 m x 1,00 m)</t>
  </si>
  <si>
    <t>m²</t>
  </si>
  <si>
    <t>RECAPEAMENTO ASFÁLTICO – TRECHO DA RUA MARCOLINO GOMES DE OLIVEIRA</t>
  </si>
  <si>
    <t>2.1</t>
  </si>
  <si>
    <t>54.01.410</t>
  </si>
  <si>
    <t>Varrição de pavimento para recapeamento</t>
  </si>
  <si>
    <t>2.2</t>
  </si>
  <si>
    <t>54.03.230</t>
  </si>
  <si>
    <t>Imprimação betuminosa ligante</t>
  </si>
  <si>
    <t>2.3</t>
  </si>
  <si>
    <t>54.03.210</t>
  </si>
  <si>
    <t>Camada de rolamento em concreto betuminoso usinado quente - CBUQ (3,5 cm)</t>
  </si>
  <si>
    <t>m³</t>
  </si>
  <si>
    <t>2.4</t>
  </si>
  <si>
    <t>01.20.280</t>
  </si>
  <si>
    <t>Levantamento planimétrico de área pavimentada para veículo e
pedestre</t>
  </si>
  <si>
    <t>TOTAL SEM BDI</t>
  </si>
  <si>
    <t>TOTAL COM BDI</t>
  </si>
  <si>
    <t>Pilar do Sul-SP, 01 de fevereiro de 2.024.</t>
  </si>
  <si>
    <t>CRONOGRAMA FÍSICO-FINANCEIRO</t>
  </si>
  <si>
    <r>
      <rPr>
        <b/>
        <sz val="13"/>
        <rFont val="Arial"/>
        <charset val="0"/>
      </rPr>
      <t xml:space="preserve">OBRA: </t>
    </r>
    <r>
      <rPr>
        <sz val="13"/>
        <rFont val="Arial"/>
        <charset val="0"/>
      </rPr>
      <t>INFRAESTRUTURA URBANA COM RECAPEAMENTO ASFÁLTICO EM TRECHO DA RUA MARCOLINO GOMES DE OLIVEIRA, BAIRRO JARDIM CAMPESTRE, PILAR DO SUL-SP</t>
    </r>
  </si>
  <si>
    <t>PRAZO DA OBRA: 60 DIAS</t>
  </si>
  <si>
    <t>DESCRIMINAÇÃO</t>
  </si>
  <si>
    <t>ETAPA</t>
  </si>
  <si>
    <t>30 DIAS</t>
  </si>
  <si>
    <t>60 DIAS</t>
  </si>
  <si>
    <t>%</t>
  </si>
  <si>
    <t>RESUMO DO ORÇAMENTO</t>
  </si>
  <si>
    <t>TOTAL (R$)</t>
  </si>
  <si>
    <t>TOTAL (%)</t>
  </si>
  <si>
    <t>ACUMULADO (R$)</t>
  </si>
  <si>
    <t>ACUMULADO (%)</t>
  </si>
  <si>
    <r>
      <rPr>
        <b/>
        <sz val="13"/>
        <color rgb="FF000000"/>
        <rFont val="Arial"/>
        <charset val="0"/>
      </rPr>
      <t>Observação 1</t>
    </r>
    <r>
      <rPr>
        <sz val="13"/>
        <color rgb="FF000000"/>
        <rFont val="Arial"/>
        <charset val="0"/>
      </rPr>
      <t xml:space="preserve"> - Os prazos das etapas serão considerados a partir da data da assinatura da ordem de serviço inicial emitida pela prefeitura.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</si>
</sst>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_-"/>
    <numFmt numFmtId="181" formatCode="_(* #,##0.00_);_(* \(#,##0.00\);_(* \-??_);_(@_)"/>
    <numFmt numFmtId="182" formatCode="&quot;R$&quot;\ #,##0.00"/>
    <numFmt numFmtId="183" formatCode="&quot;R$&quot;\ #,##0.00_);[Red]\(&quot;R$&quot;\ #,###.00\)"/>
    <numFmt numFmtId="184" formatCode="&quot;R$ &quot;#,##0.00"/>
  </numFmts>
  <fonts count="41">
    <font>
      <sz val="11"/>
      <color rgb="FF000000"/>
      <name val="Calibri"/>
      <charset val="1"/>
    </font>
    <font>
      <sz val="13"/>
      <color rgb="FF000000"/>
      <name val="Arial"/>
      <charset val="0"/>
    </font>
    <font>
      <b/>
      <sz val="13"/>
      <name val="Arial"/>
      <charset val="0"/>
    </font>
    <font>
      <b/>
      <sz val="13"/>
      <color rgb="FF000000"/>
      <name val="Arial"/>
      <charset val="0"/>
    </font>
    <font>
      <b/>
      <sz val="13"/>
      <color theme="1"/>
      <name val="Arial"/>
      <charset val="0"/>
    </font>
    <font>
      <sz val="13"/>
      <name val="Arial"/>
      <charset val="0"/>
    </font>
    <font>
      <sz val="10"/>
      <color rgb="FF000000"/>
      <name val="MS Sans Serif"/>
      <charset val="1"/>
    </font>
    <font>
      <b/>
      <sz val="10"/>
      <color rgb="FF000000"/>
      <name val="MS Sans Serif"/>
      <charset val="1"/>
    </font>
    <font>
      <sz val="11"/>
      <color rgb="FF000000"/>
      <name val="Arial"/>
      <charset val="1"/>
    </font>
    <font>
      <b/>
      <sz val="12"/>
      <color rgb="FF000000"/>
      <name val="Arial"/>
      <charset val="1"/>
    </font>
    <font>
      <b/>
      <sz val="12"/>
      <name val="Arial"/>
      <charset val="0"/>
    </font>
    <font>
      <sz val="12"/>
      <name val="Arial"/>
      <charset val="0"/>
    </font>
    <font>
      <sz val="12"/>
      <color rgb="FF000000"/>
      <name val="Arial"/>
      <charset val="1"/>
    </font>
    <font>
      <b/>
      <sz val="13"/>
      <color indexed="8"/>
      <name val="Arial"/>
      <charset val="0"/>
    </font>
    <font>
      <b/>
      <sz val="12"/>
      <name val="Arial"/>
      <charset val="1"/>
    </font>
    <font>
      <b/>
      <sz val="12"/>
      <color rgb="FF000000"/>
      <name val="MS Sans Serif"/>
      <charset val="1"/>
    </font>
    <font>
      <sz val="12"/>
      <color rgb="FF000000"/>
      <name val="MS Sans Serif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MS Sans Serif"/>
      <charset val="1"/>
    </font>
    <font>
      <b/>
      <sz val="9.85"/>
      <color rgb="FF000000"/>
      <name val="Times New Roman"/>
      <charset val="1"/>
    </font>
    <font>
      <sz val="11"/>
      <color indexed="8"/>
      <name val="Calibri"/>
      <charset val="0"/>
    </font>
    <font>
      <sz val="11"/>
      <color rgb="FF000000"/>
      <name val="Arial1"/>
      <charset val="0"/>
    </font>
  </fonts>
  <fills count="4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003300"/>
      </patternFill>
    </fill>
    <fill>
      <patternFill patternType="lightUp"/>
    </fill>
    <fill>
      <patternFill patternType="solid">
        <fgColor theme="0" tint="-0.249977111117893"/>
        <bgColor rgb="FFBFBFBF"/>
      </patternFill>
    </fill>
    <fill>
      <patternFill patternType="solid">
        <fgColor theme="0" tint="-0.15"/>
        <bgColor indexed="64"/>
      </patternFill>
    </fill>
    <fill>
      <patternFill patternType="solid">
        <fgColor rgb="FFB2B2B2"/>
        <bgColor rgb="FF999999"/>
      </patternFill>
    </fill>
    <fill>
      <patternFill patternType="solid">
        <fgColor rgb="FFCCCCCC"/>
        <bgColor rgb="FFCCCCFF"/>
      </patternFill>
    </fill>
    <fill>
      <patternFill patternType="solid">
        <fgColor rgb="FFEEEEEE"/>
        <bgColor rgb="FFFFFFFF"/>
      </patternFill>
    </fill>
    <fill>
      <patternFill patternType="solid">
        <fgColor theme="0" tint="-0.349986266670736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2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24" applyNumberFormat="0" applyAlignment="0" applyProtection="0">
      <alignment vertical="center"/>
    </xf>
    <xf numFmtId="0" fontId="27" fillId="14" borderId="25" applyNumberFormat="0" applyAlignment="0" applyProtection="0">
      <alignment vertical="center"/>
    </xf>
    <xf numFmtId="0" fontId="28" fillId="14" borderId="24" applyNumberFormat="0" applyAlignment="0" applyProtection="0">
      <alignment vertical="center"/>
    </xf>
    <xf numFmtId="0" fontId="29" fillId="15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7" fillId="0" borderId="0"/>
    <xf numFmtId="0" fontId="6" fillId="0" borderId="0"/>
    <xf numFmtId="0" fontId="6" fillId="0" borderId="0"/>
    <xf numFmtId="0" fontId="38" fillId="0" borderId="0" applyBorder="0" applyProtection="0">
      <alignment vertical="center"/>
    </xf>
    <xf numFmtId="0" fontId="6" fillId="0" borderId="0"/>
    <xf numFmtId="0" fontId="6" fillId="0" borderId="0"/>
    <xf numFmtId="0" fontId="0" fillId="0" borderId="0"/>
    <xf numFmtId="180" fontId="0" fillId="0" borderId="0" applyBorder="0" applyProtection="0"/>
    <xf numFmtId="180" fontId="0" fillId="0" borderId="0" applyBorder="0" applyProtection="0"/>
    <xf numFmtId="181" fontId="0" fillId="0" borderId="0" applyBorder="0" applyProtection="0"/>
    <xf numFmtId="0" fontId="39" fillId="0" borderId="0"/>
    <xf numFmtId="0" fontId="40" fillId="0" borderId="0"/>
  </cellStyleXfs>
  <cellXfs count="137">
    <xf numFmtId="0" fontId="0" fillId="0" borderId="0" xfId="0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82" fontId="3" fillId="0" borderId="10" xfId="0" applyNumberFormat="1" applyFont="1" applyFill="1" applyBorder="1" applyAlignment="1">
      <alignment horizontal="center" vertical="center"/>
    </xf>
    <xf numFmtId="182" fontId="3" fillId="5" borderId="11" xfId="3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0" fontId="1" fillId="0" borderId="10" xfId="3" applyNumberFormat="1" applyFont="1" applyBorder="1" applyAlignment="1" applyProtection="1">
      <alignment horizontal="center" vertical="center"/>
    </xf>
    <xf numFmtId="10" fontId="1" fillId="0" borderId="10" xfId="3" applyNumberFormat="1" applyFont="1" applyBorder="1" applyAlignment="1">
      <alignment horizontal="center" vertical="center"/>
    </xf>
    <xf numFmtId="10" fontId="1" fillId="5" borderId="11" xfId="3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82" fontId="3" fillId="0" borderId="11" xfId="3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0" fontId="1" fillId="0" borderId="13" xfId="3" applyNumberFormat="1" applyFont="1" applyBorder="1" applyAlignment="1" applyProtection="1">
      <alignment horizontal="center" vertical="center"/>
    </xf>
    <xf numFmtId="10" fontId="1" fillId="0" borderId="13" xfId="3" applyNumberFormat="1" applyFont="1" applyBorder="1" applyAlignment="1">
      <alignment horizontal="center" vertical="center"/>
    </xf>
    <xf numFmtId="10" fontId="1" fillId="0" borderId="14" xfId="3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83" fontId="3" fillId="6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4" fontId="3" fillId="0" borderId="0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184" fontId="3" fillId="7" borderId="7" xfId="0" applyNumberFormat="1" applyFont="1" applyFill="1" applyBorder="1" applyAlignment="1">
      <alignment horizontal="center" vertical="center"/>
    </xf>
    <xf numFmtId="184" fontId="3" fillId="7" borderId="8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0" fontId="1" fillId="0" borderId="11" xfId="3" applyNumberFormat="1" applyFont="1" applyBorder="1" applyAlignment="1" applyProtection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4" fontId="3" fillId="7" borderId="10" xfId="0" applyNumberFormat="1" applyFont="1" applyFill="1" applyBorder="1" applyAlignment="1">
      <alignment horizontal="center" vertical="center"/>
    </xf>
    <xf numFmtId="4" fontId="3" fillId="7" borderId="11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0" fontId="1" fillId="0" borderId="14" xfId="3" applyNumberFormat="1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0" fontId="1" fillId="0" borderId="0" xfId="3" applyNumberFormat="1" applyFont="1" applyBorder="1" applyAlignment="1" applyProtection="1">
      <alignment horizontal="center" vertical="center"/>
    </xf>
    <xf numFmtId="0" fontId="3" fillId="0" borderId="0" xfId="60" applyFont="1" applyBorder="1" applyAlignment="1">
      <alignment horizontal="left" vertical="center" wrapText="1"/>
    </xf>
    <xf numFmtId="0" fontId="1" fillId="0" borderId="0" xfId="60" applyFont="1" applyBorder="1" applyAlignment="1">
      <alignment horizontal="left" vertical="center" wrapText="1"/>
    </xf>
    <xf numFmtId="0" fontId="5" fillId="0" borderId="0" xfId="0" applyFont="1" applyFill="1" applyBorder="1" applyAlignment="1"/>
    <xf numFmtId="0" fontId="1" fillId="0" borderId="0" xfId="60" applyFont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50" applyFont="1" applyFill="1" applyAlignment="1" applyProtection="1">
      <alignment vertical="center"/>
    </xf>
    <xf numFmtId="0" fontId="7" fillId="0" borderId="0" xfId="50" applyFont="1" applyFill="1" applyAlignment="1" applyProtection="1"/>
    <xf numFmtId="0" fontId="0" fillId="0" borderId="0" xfId="0" applyFill="1" applyAlignment="1" applyProtection="1">
      <alignment horizontal="left"/>
    </xf>
    <xf numFmtId="0" fontId="6" fillId="0" borderId="0" xfId="50" applyFont="1" applyAlignment="1" applyProtection="1"/>
    <xf numFmtId="49" fontId="6" fillId="0" borderId="0" xfId="50" applyNumberFormat="1" applyFont="1" applyAlignment="1" applyProtection="1">
      <alignment horizontal="center"/>
    </xf>
    <xf numFmtId="0" fontId="6" fillId="0" borderId="0" xfId="50" applyFont="1" applyAlignment="1" applyProtection="1">
      <alignment horizontal="left" wrapText="1"/>
    </xf>
    <xf numFmtId="4" fontId="6" fillId="0" borderId="0" xfId="50" applyNumberFormat="1" applyFont="1" applyAlignment="1" applyProtection="1"/>
    <xf numFmtId="4" fontId="6" fillId="0" borderId="0" xfId="56" applyNumberFormat="1" applyFont="1" applyBorder="1" applyAlignment="1" applyProtection="1">
      <alignment horizontal="right" vertical="center"/>
    </xf>
    <xf numFmtId="4" fontId="6" fillId="0" borderId="0" xfId="56" applyNumberFormat="1" applyFont="1" applyAlignment="1" applyProtection="1">
      <alignment horizontal="right" vertical="center"/>
    </xf>
    <xf numFmtId="0" fontId="0" fillId="0" borderId="0" xfId="0" applyFill="1"/>
    <xf numFmtId="0" fontId="8" fillId="0" borderId="0" xfId="50" applyFont="1" applyBorder="1" applyAlignment="1" applyProtection="1"/>
    <xf numFmtId="49" fontId="8" fillId="0" borderId="0" xfId="50" applyNumberFormat="1" applyFont="1" applyBorder="1" applyAlignment="1" applyProtection="1">
      <alignment horizontal="center"/>
    </xf>
    <xf numFmtId="0" fontId="8" fillId="0" borderId="0" xfId="50" applyFont="1" applyBorder="1" applyAlignment="1" applyProtection="1">
      <alignment horizontal="left" wrapText="1"/>
    </xf>
    <xf numFmtId="4" fontId="8" fillId="0" borderId="0" xfId="50" applyNumberFormat="1" applyFont="1" applyBorder="1" applyAlignment="1" applyProtection="1"/>
    <xf numFmtId="4" fontId="8" fillId="0" borderId="0" xfId="56" applyNumberFormat="1" applyFont="1" applyBorder="1" applyAlignment="1" applyProtection="1">
      <alignment horizontal="right" vertical="center"/>
    </xf>
    <xf numFmtId="0" fontId="9" fillId="0" borderId="0" xfId="50" applyFont="1" applyBorder="1" applyAlignment="1" applyProtection="1">
      <alignment horizontal="justify" vertical="center" wrapText="1"/>
    </xf>
    <xf numFmtId="4" fontId="10" fillId="0" borderId="0" xfId="59" applyNumberFormat="1" applyFont="1" applyFill="1" applyBorder="1" applyAlignment="1">
      <alignment vertical="center" wrapText="1"/>
    </xf>
    <xf numFmtId="2" fontId="11" fillId="0" borderId="0" xfId="59" applyNumberFormat="1" applyFont="1" applyFill="1" applyBorder="1" applyAlignment="1">
      <alignment vertical="center" wrapText="1"/>
    </xf>
    <xf numFmtId="2" fontId="11" fillId="0" borderId="0" xfId="59" applyNumberFormat="1" applyFont="1" applyFill="1" applyBorder="1" applyAlignment="1">
      <alignment vertical="center"/>
    </xf>
    <xf numFmtId="0" fontId="12" fillId="0" borderId="0" xfId="50" applyFont="1" applyBorder="1" applyAlignment="1" applyProtection="1"/>
    <xf numFmtId="49" fontId="12" fillId="0" borderId="0" xfId="50" applyNumberFormat="1" applyFont="1" applyBorder="1" applyAlignment="1" applyProtection="1">
      <alignment horizontal="center"/>
    </xf>
    <xf numFmtId="0" fontId="12" fillId="0" borderId="0" xfId="50" applyFont="1" applyBorder="1" applyAlignment="1" applyProtection="1">
      <alignment horizontal="left" wrapText="1"/>
    </xf>
    <xf numFmtId="4" fontId="12" fillId="0" borderId="0" xfId="50" applyNumberFormat="1" applyFont="1" applyBorder="1" applyAlignment="1" applyProtection="1"/>
    <xf numFmtId="0" fontId="9" fillId="0" borderId="0" xfId="50" applyFont="1" applyBorder="1" applyAlignment="1" applyProtection="1">
      <alignment vertical="center" wrapText="1"/>
    </xf>
    <xf numFmtId="2" fontId="13" fillId="0" borderId="0" xfId="59" applyNumberFormat="1" applyFont="1" applyFill="1" applyBorder="1" applyAlignment="1">
      <alignment horizontal="center" vertical="center"/>
    </xf>
    <xf numFmtId="0" fontId="9" fillId="8" borderId="6" xfId="50" applyFont="1" applyFill="1" applyBorder="1" applyAlignment="1" applyProtection="1">
      <alignment horizontal="center" vertical="center"/>
    </xf>
    <xf numFmtId="0" fontId="9" fillId="8" borderId="7" xfId="50" applyFont="1" applyFill="1" applyBorder="1" applyAlignment="1" applyProtection="1">
      <alignment horizontal="center" vertical="center"/>
    </xf>
    <xf numFmtId="49" fontId="14" fillId="9" borderId="9" xfId="50" applyNumberFormat="1" applyFont="1" applyFill="1" applyBorder="1" applyAlignment="1" applyProtection="1">
      <alignment horizontal="center" vertical="center"/>
    </xf>
    <xf numFmtId="49" fontId="14" fillId="9" borderId="10" xfId="50" applyNumberFormat="1" applyFont="1" applyFill="1" applyBorder="1" applyAlignment="1" applyProtection="1">
      <alignment horizontal="center" vertical="center"/>
    </xf>
    <xf numFmtId="0" fontId="14" fillId="9" borderId="10" xfId="50" applyFont="1" applyFill="1" applyBorder="1" applyAlignment="1" applyProtection="1">
      <alignment horizontal="center" vertical="center" wrapText="1"/>
    </xf>
    <xf numFmtId="0" fontId="14" fillId="9" borderId="10" xfId="50" applyFont="1" applyFill="1" applyBorder="1" applyAlignment="1" applyProtection="1">
      <alignment horizontal="center" vertical="center"/>
    </xf>
    <xf numFmtId="4" fontId="14" fillId="9" borderId="10" xfId="56" applyNumberFormat="1" applyFont="1" applyFill="1" applyBorder="1" applyAlignment="1" applyProtection="1">
      <alignment horizontal="center" vertical="center"/>
    </xf>
    <xf numFmtId="4" fontId="14" fillId="9" borderId="10" xfId="56" applyNumberFormat="1" applyFont="1" applyFill="1" applyBorder="1" applyAlignment="1" applyProtection="1">
      <alignment horizontal="center" vertical="center" wrapText="1"/>
    </xf>
    <xf numFmtId="0" fontId="9" fillId="10" borderId="9" xfId="56" applyNumberFormat="1" applyFont="1" applyFill="1" applyBorder="1" applyAlignment="1" applyProtection="1">
      <alignment horizontal="center" vertical="center"/>
    </xf>
    <xf numFmtId="0" fontId="9" fillId="10" borderId="10" xfId="50" applyFont="1" applyFill="1" applyBorder="1" applyAlignment="1" applyProtection="1">
      <alignment horizontal="left" vertical="center" wrapText="1"/>
    </xf>
    <xf numFmtId="0" fontId="9" fillId="10" borderId="10" xfId="50" applyFont="1" applyFill="1" applyBorder="1" applyAlignment="1" applyProtection="1">
      <alignment vertical="center" wrapText="1"/>
    </xf>
    <xf numFmtId="0" fontId="15" fillId="10" borderId="10" xfId="50" applyFont="1" applyFill="1" applyBorder="1" applyAlignment="1" applyProtection="1"/>
    <xf numFmtId="0" fontId="12" fillId="0" borderId="9" xfId="50" applyFont="1" applyBorder="1" applyAlignment="1" applyProtection="1">
      <alignment horizontal="center" vertical="center"/>
    </xf>
    <xf numFmtId="0" fontId="12" fillId="0" borderId="10" xfId="50" applyFont="1" applyBorder="1" applyAlignment="1" applyProtection="1">
      <alignment horizontal="center" vertical="center"/>
    </xf>
    <xf numFmtId="180" fontId="12" fillId="0" borderId="10" xfId="56" applyFont="1" applyBorder="1" applyAlignment="1" applyProtection="1">
      <alignment horizontal="right" vertical="center"/>
    </xf>
    <xf numFmtId="180" fontId="12" fillId="0" borderId="10" xfId="56" applyFont="1" applyBorder="1" applyAlignment="1" applyProtection="1">
      <alignment horizontal="left" vertical="center"/>
    </xf>
    <xf numFmtId="180" fontId="12" fillId="0" borderId="10" xfId="56" applyFont="1" applyBorder="1" applyAlignment="1" applyProtection="1">
      <alignment horizontal="center" vertical="center"/>
    </xf>
    <xf numFmtId="183" fontId="12" fillId="0" borderId="10" xfId="56" applyNumberFormat="1" applyFont="1" applyFill="1" applyBorder="1" applyAlignment="1" applyProtection="1">
      <alignment horizontal="right" vertical="center"/>
    </xf>
    <xf numFmtId="183" fontId="12" fillId="0" borderId="10" xfId="56" applyNumberFormat="1" applyFont="1" applyBorder="1" applyAlignment="1" applyProtection="1">
      <alignment horizontal="right" vertical="center"/>
    </xf>
    <xf numFmtId="0" fontId="9" fillId="10" borderId="10" xfId="50" applyFont="1" applyFill="1" applyBorder="1" applyAlignment="1" applyProtection="1">
      <alignment horizontal="right" vertical="center" wrapText="1"/>
    </xf>
    <xf numFmtId="0" fontId="12" fillId="0" borderId="12" xfId="50" applyFont="1" applyBorder="1" applyAlignment="1" applyProtection="1">
      <alignment horizontal="center" vertical="center"/>
    </xf>
    <xf numFmtId="0" fontId="12" fillId="0" borderId="13" xfId="50" applyFont="1" applyBorder="1" applyAlignment="1" applyProtection="1">
      <alignment horizontal="center" vertical="center"/>
    </xf>
    <xf numFmtId="180" fontId="12" fillId="0" borderId="13" xfId="56" applyFont="1" applyBorder="1" applyAlignment="1" applyProtection="1">
      <alignment horizontal="right" vertical="center"/>
    </xf>
    <xf numFmtId="180" fontId="12" fillId="0" borderId="13" xfId="56" applyFont="1" applyBorder="1" applyAlignment="1" applyProtection="1">
      <alignment horizontal="left" vertical="center" wrapText="1"/>
    </xf>
    <xf numFmtId="180" fontId="12" fillId="0" borderId="13" xfId="56" applyFont="1" applyBorder="1" applyAlignment="1" applyProtection="1">
      <alignment horizontal="center" vertical="center"/>
    </xf>
    <xf numFmtId="183" fontId="12" fillId="0" borderId="13" xfId="56" applyNumberFormat="1" applyFont="1" applyFill="1" applyBorder="1" applyAlignment="1" applyProtection="1">
      <alignment horizontal="right" vertical="center"/>
    </xf>
    <xf numFmtId="183" fontId="12" fillId="0" borderId="13" xfId="56" applyNumberFormat="1" applyFont="1" applyBorder="1" applyAlignment="1" applyProtection="1">
      <alignment horizontal="right" vertical="center"/>
    </xf>
    <xf numFmtId="180" fontId="9" fillId="0" borderId="0" xfId="56" applyFont="1" applyFill="1" applyBorder="1" applyAlignment="1" applyProtection="1">
      <alignment vertical="center"/>
    </xf>
    <xf numFmtId="0" fontId="15" fillId="0" borderId="0" xfId="50" applyFont="1" applyAlignment="1" applyProtection="1"/>
    <xf numFmtId="180" fontId="9" fillId="8" borderId="6" xfId="56" applyFont="1" applyFill="1" applyBorder="1" applyAlignment="1" applyProtection="1">
      <alignment horizontal="center" vertical="center"/>
    </xf>
    <xf numFmtId="0" fontId="16" fillId="0" borderId="0" xfId="50" applyFont="1" applyBorder="1" applyAlignment="1" applyProtection="1"/>
    <xf numFmtId="49" fontId="16" fillId="0" borderId="0" xfId="50" applyNumberFormat="1" applyFont="1" applyBorder="1" applyAlignment="1" applyProtection="1">
      <alignment horizontal="center"/>
    </xf>
    <xf numFmtId="0" fontId="16" fillId="0" borderId="0" xfId="50" applyFont="1" applyBorder="1" applyAlignment="1" applyProtection="1">
      <alignment horizontal="left" wrapText="1"/>
    </xf>
    <xf numFmtId="4" fontId="16" fillId="0" borderId="0" xfId="50" applyNumberFormat="1" applyFont="1" applyBorder="1" applyAlignment="1" applyProtection="1"/>
    <xf numFmtId="180" fontId="9" fillId="8" borderId="12" xfId="56" applyFont="1" applyFill="1" applyBorder="1" applyAlignment="1" applyProtection="1">
      <alignment horizontal="center" vertical="center"/>
    </xf>
    <xf numFmtId="0" fontId="12" fillId="0" borderId="0" xfId="50" applyFont="1" applyBorder="1" applyAlignment="1" applyProtection="1">
      <alignment horizontal="center" vertical="center"/>
    </xf>
    <xf numFmtId="4" fontId="10" fillId="11" borderId="6" xfId="59" applyNumberFormat="1" applyFont="1" applyFill="1" applyBorder="1" applyAlignment="1">
      <alignment vertical="center"/>
    </xf>
    <xf numFmtId="4" fontId="10" fillId="11" borderId="8" xfId="59" applyNumberFormat="1" applyFont="1" applyFill="1" applyBorder="1" applyAlignment="1">
      <alignment vertical="center"/>
    </xf>
    <xf numFmtId="2" fontId="11" fillId="0" borderId="9" xfId="59" applyNumberFormat="1" applyFont="1" applyFill="1" applyBorder="1" applyAlignment="1">
      <alignment vertical="center" wrapText="1"/>
    </xf>
    <xf numFmtId="49" fontId="11" fillId="0" borderId="11" xfId="2" applyNumberFormat="1" applyFont="1" applyFill="1" applyBorder="1" applyAlignment="1" applyProtection="1">
      <alignment horizontal="center" vertical="center" wrapText="1"/>
    </xf>
    <xf numFmtId="2" fontId="11" fillId="0" borderId="9" xfId="59" applyNumberFormat="1" applyFont="1" applyFill="1" applyBorder="1" applyAlignment="1">
      <alignment vertical="center"/>
    </xf>
    <xf numFmtId="10" fontId="11" fillId="0" borderId="11" xfId="2" applyNumberFormat="1" applyFont="1" applyFill="1" applyBorder="1" applyAlignment="1" applyProtection="1">
      <alignment horizontal="center" vertical="center"/>
    </xf>
    <xf numFmtId="2" fontId="11" fillId="0" borderId="12" xfId="59" applyNumberFormat="1" applyFont="1" applyFill="1" applyBorder="1" applyAlignment="1">
      <alignment vertical="center"/>
    </xf>
    <xf numFmtId="10" fontId="11" fillId="0" borderId="14" xfId="2" applyNumberFormat="1" applyFont="1" applyFill="1" applyBorder="1" applyAlignment="1" applyProtection="1">
      <alignment horizontal="center" vertical="center"/>
    </xf>
    <xf numFmtId="10" fontId="5" fillId="0" borderId="0" xfId="2" applyNumberFormat="1" applyFont="1" applyFill="1" applyBorder="1" applyAlignment="1" applyProtection="1">
      <alignment horizontal="center" vertical="center"/>
    </xf>
    <xf numFmtId="0" fontId="9" fillId="8" borderId="8" xfId="50" applyFont="1" applyFill="1" applyBorder="1" applyAlignment="1" applyProtection="1">
      <alignment horizontal="center" vertical="center"/>
    </xf>
    <xf numFmtId="4" fontId="14" fillId="9" borderId="11" xfId="56" applyNumberFormat="1" applyFont="1" applyFill="1" applyBorder="1" applyAlignment="1" applyProtection="1">
      <alignment horizontal="center" vertical="center" wrapText="1"/>
    </xf>
    <xf numFmtId="183" fontId="9" fillId="10" borderId="10" xfId="56" applyNumberFormat="1" applyFont="1" applyFill="1" applyBorder="1" applyAlignment="1" applyProtection="1">
      <alignment horizontal="right" vertical="center"/>
    </xf>
    <xf numFmtId="183" fontId="9" fillId="10" borderId="11" xfId="56" applyNumberFormat="1" applyFont="1" applyFill="1" applyBorder="1" applyAlignment="1" applyProtection="1">
      <alignment horizontal="right" vertical="center"/>
    </xf>
    <xf numFmtId="183" fontId="12" fillId="0" borderId="11" xfId="56" applyNumberFormat="1" applyFont="1" applyBorder="1" applyAlignment="1" applyProtection="1">
      <alignment horizontal="right" vertical="center"/>
    </xf>
    <xf numFmtId="183" fontId="12" fillId="0" borderId="14" xfId="56" applyNumberFormat="1" applyFont="1" applyBorder="1" applyAlignment="1" applyProtection="1">
      <alignment horizontal="right" vertical="center"/>
    </xf>
    <xf numFmtId="180" fontId="9" fillId="8" borderId="7" xfId="56" applyFont="1" applyFill="1" applyBorder="1" applyAlignment="1" applyProtection="1">
      <alignment horizontal="center" vertical="center"/>
    </xf>
    <xf numFmtId="183" fontId="9" fillId="8" borderId="8" xfId="56" applyNumberFormat="1" applyFont="1" applyFill="1" applyBorder="1" applyAlignment="1" applyProtection="1">
      <alignment horizontal="center" vertical="center"/>
    </xf>
    <xf numFmtId="180" fontId="9" fillId="8" borderId="13" xfId="56" applyFont="1" applyFill="1" applyBorder="1" applyAlignment="1" applyProtection="1">
      <alignment horizontal="center" vertical="center"/>
    </xf>
    <xf numFmtId="183" fontId="9" fillId="8" borderId="14" xfId="56" applyNumberFormat="1" applyFont="1" applyFill="1" applyBorder="1" applyAlignment="1" applyProtection="1">
      <alignment horizontal="center" vertical="center"/>
    </xf>
  </cellXfs>
  <cellStyles count="6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3 2" xfId="49"/>
    <cellStyle name="Normal 2" xfId="50"/>
    <cellStyle name="Normal 2 3" xfId="51"/>
    <cellStyle name="Moeda 2" xfId="52"/>
    <cellStyle name="Normal 2 2" xfId="53"/>
    <cellStyle name="Normal 2_3_-_PLANILHA_MODELO_e_Boletim_CPOS_157" xfId="54"/>
    <cellStyle name="Normal 3" xfId="55"/>
    <cellStyle name="Vírgula 2" xfId="56"/>
    <cellStyle name="Vírgula 2 3" xfId="57"/>
    <cellStyle name="Vírgula 3" xfId="58"/>
    <cellStyle name="Separador de milhares 142" xfId="59"/>
    <cellStyle name="Normal 27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681355</xdr:colOff>
      <xdr:row>0</xdr:row>
      <xdr:rowOff>146685</xdr:rowOff>
    </xdr:from>
    <xdr:to>
      <xdr:col>8</xdr:col>
      <xdr:colOff>481330</xdr:colOff>
      <xdr:row>0</xdr:row>
      <xdr:rowOff>1026795</xdr:rowOff>
    </xdr:to>
    <xdr:pic>
      <xdr:nvPicPr>
        <xdr:cNvPr id="3" name="Imagem 5"/>
        <xdr:cNvPicPr/>
      </xdr:nvPicPr>
      <xdr:blipFill>
        <a:blip r:embed="rId1"/>
        <a:stretch>
          <a:fillRect/>
        </a:stretch>
      </xdr:blipFill>
      <xdr:spPr>
        <a:xfrm>
          <a:off x="2014855" y="146685"/>
          <a:ext cx="10733405" cy="88011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345440</xdr:colOff>
      <xdr:row>0</xdr:row>
      <xdr:rowOff>198755</xdr:rowOff>
    </xdr:from>
    <xdr:to>
      <xdr:col>4</xdr:col>
      <xdr:colOff>1389380</xdr:colOff>
      <xdr:row>1</xdr:row>
      <xdr:rowOff>744855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1088390" y="198755"/>
          <a:ext cx="9140190" cy="755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19"/>
  <sheetViews>
    <sheetView showGridLines="0" tabSelected="1" zoomScalePageLayoutView="75" zoomScaleSheetLayoutView="75" topLeftCell="A5" workbookViewId="0">
      <selection activeCell="J18" sqref="J18"/>
    </sheetView>
  </sheetViews>
  <sheetFormatPr defaultColWidth="9.14285714285714" defaultRowHeight="15"/>
  <cols>
    <col min="1" max="1" width="9.14285714285714" style="60"/>
    <col min="2" max="2" width="10.8571428571429" style="60" customWidth="1"/>
    <col min="3" max="3" width="13.1428571428571" style="61" customWidth="1"/>
    <col min="4" max="4" width="92" style="62" customWidth="1"/>
    <col min="5" max="5" width="11" style="60" customWidth="1"/>
    <col min="6" max="6" width="11.7142857142857" style="63" customWidth="1"/>
    <col min="7" max="7" width="18.3142857142857" style="64" customWidth="1"/>
    <col min="8" max="8" width="17.8095238095238" style="64" customWidth="1"/>
    <col min="9" max="9" width="21" style="65" customWidth="1"/>
    <col min="10" max="10" width="24.7142857142857" style="63" customWidth="1"/>
    <col min="11" max="16384" width="9.14285714285714" style="66"/>
  </cols>
  <sheetData>
    <row r="1" ht="153" customHeight="1" spans="1:10">
      <c r="A1" s="67"/>
      <c r="B1" s="67"/>
      <c r="C1" s="68"/>
      <c r="D1" s="69"/>
      <c r="E1" s="67"/>
      <c r="F1" s="70"/>
      <c r="G1" s="71"/>
      <c r="H1" s="71"/>
      <c r="I1" s="71"/>
      <c r="J1" s="70"/>
    </row>
    <row r="2" ht="18" customHeight="1" spans="1:10">
      <c r="A2" s="72" t="s">
        <v>0</v>
      </c>
      <c r="B2" s="72"/>
      <c r="C2" s="72"/>
      <c r="D2" s="72"/>
      <c r="E2" s="72"/>
      <c r="F2" s="72"/>
      <c r="H2" s="73"/>
      <c r="I2" s="118" t="s">
        <v>1</v>
      </c>
      <c r="J2" s="119"/>
    </row>
    <row r="3" ht="18" customHeight="1" spans="1:10">
      <c r="A3" s="72"/>
      <c r="B3" s="72"/>
      <c r="C3" s="72"/>
      <c r="D3" s="72"/>
      <c r="E3" s="72"/>
      <c r="F3" s="72"/>
      <c r="H3" s="74"/>
      <c r="I3" s="120" t="s">
        <v>2</v>
      </c>
      <c r="J3" s="121" t="s">
        <v>3</v>
      </c>
    </row>
    <row r="4" ht="18" customHeight="1" spans="1:10">
      <c r="A4" s="72"/>
      <c r="B4" s="72"/>
      <c r="C4" s="72"/>
      <c r="D4" s="72"/>
      <c r="E4" s="72"/>
      <c r="F4" s="72"/>
      <c r="H4" s="74"/>
      <c r="I4" s="120" t="s">
        <v>4</v>
      </c>
      <c r="J4" s="121" t="s">
        <v>5</v>
      </c>
    </row>
    <row r="5" ht="18" customHeight="1" spans="1:10">
      <c r="A5" s="72"/>
      <c r="B5" s="72"/>
      <c r="C5" s="72"/>
      <c r="D5" s="72"/>
      <c r="E5" s="72"/>
      <c r="F5" s="72"/>
      <c r="H5" s="75"/>
      <c r="I5" s="122" t="s">
        <v>6</v>
      </c>
      <c r="J5" s="123">
        <v>0.9778</v>
      </c>
    </row>
    <row r="6" ht="18" customHeight="1" spans="1:10">
      <c r="A6" s="76"/>
      <c r="B6" s="76"/>
      <c r="C6" s="77"/>
      <c r="D6" s="78"/>
      <c r="E6" s="76"/>
      <c r="F6" s="79"/>
      <c r="H6" s="75"/>
      <c r="I6" s="124" t="s">
        <v>7</v>
      </c>
      <c r="J6" s="125">
        <v>0.25</v>
      </c>
    </row>
    <row r="7" s="56" customFormat="1" ht="12" customHeight="1" spans="1:10">
      <c r="A7" s="76"/>
      <c r="B7" s="80"/>
      <c r="C7" s="80"/>
      <c r="D7" s="80"/>
      <c r="E7" s="80"/>
      <c r="F7" s="80"/>
      <c r="G7" s="81"/>
      <c r="H7" s="81"/>
      <c r="I7" s="81"/>
      <c r="J7" s="126"/>
    </row>
    <row r="8" ht="26.25" customHeight="1" spans="1:10">
      <c r="A8" s="82" t="s">
        <v>8</v>
      </c>
      <c r="B8" s="83"/>
      <c r="C8" s="83"/>
      <c r="D8" s="83"/>
      <c r="E8" s="83"/>
      <c r="F8" s="83"/>
      <c r="G8" s="83"/>
      <c r="H8" s="83"/>
      <c r="I8" s="83"/>
      <c r="J8" s="127"/>
    </row>
    <row r="9" s="57" customFormat="1" ht="47" customHeight="1" spans="1:10">
      <c r="A9" s="84" t="s">
        <v>9</v>
      </c>
      <c r="B9" s="85" t="s">
        <v>10</v>
      </c>
      <c r="C9" s="85" t="s">
        <v>11</v>
      </c>
      <c r="D9" s="86" t="s">
        <v>12</v>
      </c>
      <c r="E9" s="87" t="s">
        <v>13</v>
      </c>
      <c r="F9" s="88" t="s">
        <v>14</v>
      </c>
      <c r="G9" s="89" t="s">
        <v>15</v>
      </c>
      <c r="H9" s="89" t="s">
        <v>16</v>
      </c>
      <c r="I9" s="89" t="s">
        <v>17</v>
      </c>
      <c r="J9" s="128" t="s">
        <v>18</v>
      </c>
    </row>
    <row r="10" s="58" customFormat="1" ht="23" customHeight="1" spans="1:10">
      <c r="A10" s="90">
        <v>1</v>
      </c>
      <c r="B10" s="91" t="s">
        <v>19</v>
      </c>
      <c r="C10" s="91"/>
      <c r="D10" s="91"/>
      <c r="E10" s="92"/>
      <c r="F10" s="92"/>
      <c r="G10" s="92"/>
      <c r="H10" s="93"/>
      <c r="I10" s="129">
        <f>SUM(I11)</f>
        <v>2283.62</v>
      </c>
      <c r="J10" s="130">
        <f>SUM(J11:J11)</f>
        <v>2854.525</v>
      </c>
    </row>
    <row r="11" ht="23" customHeight="1" spans="1:10">
      <c r="A11" s="94" t="s">
        <v>20</v>
      </c>
      <c r="B11" s="95" t="s">
        <v>2</v>
      </c>
      <c r="C11" s="96" t="s">
        <v>21</v>
      </c>
      <c r="D11" s="97" t="s">
        <v>22</v>
      </c>
      <c r="E11" s="98" t="s">
        <v>23</v>
      </c>
      <c r="F11" s="96">
        <v>2.5</v>
      </c>
      <c r="G11" s="99">
        <v>913.45</v>
      </c>
      <c r="H11" s="100">
        <f t="shared" ref="H11:H16" si="0">G11*1.25</f>
        <v>1141.8125</v>
      </c>
      <c r="I11" s="100">
        <f t="shared" ref="I11:I16" si="1">J11/1.25</f>
        <v>2283.62</v>
      </c>
      <c r="J11" s="131">
        <f t="shared" ref="J11:J16" si="2">ROUND(H11,2)*F11</f>
        <v>2854.525</v>
      </c>
    </row>
    <row r="12" s="59" customFormat="1" ht="23" customHeight="1" spans="1:10">
      <c r="A12" s="90">
        <v>2</v>
      </c>
      <c r="B12" s="91" t="s">
        <v>24</v>
      </c>
      <c r="C12" s="91"/>
      <c r="D12" s="91"/>
      <c r="E12" s="92"/>
      <c r="F12" s="101"/>
      <c r="G12" s="101"/>
      <c r="H12" s="101"/>
      <c r="I12" s="129">
        <f>SUM(I13:I16)</f>
        <v>306015.7907612</v>
      </c>
      <c r="J12" s="130">
        <f>SUM(J13:J16)</f>
        <v>382519.7384515</v>
      </c>
    </row>
    <row r="13" s="58" customFormat="1" ht="23" customHeight="1" spans="1:10">
      <c r="A13" s="94" t="s">
        <v>25</v>
      </c>
      <c r="B13" s="95" t="s">
        <v>2</v>
      </c>
      <c r="C13" s="96" t="s">
        <v>26</v>
      </c>
      <c r="D13" s="97" t="s">
        <v>27</v>
      </c>
      <c r="E13" s="98" t="s">
        <v>23</v>
      </c>
      <c r="F13" s="96">
        <v>4924.33</v>
      </c>
      <c r="G13" s="99">
        <v>0.71</v>
      </c>
      <c r="H13" s="100">
        <f t="shared" si="0"/>
        <v>0.8875</v>
      </c>
      <c r="I13" s="100">
        <f t="shared" si="1"/>
        <v>3506.12296</v>
      </c>
      <c r="J13" s="131">
        <f t="shared" si="2"/>
        <v>4382.6537</v>
      </c>
    </row>
    <row r="14" s="58" customFormat="1" ht="23" customHeight="1" spans="1:10">
      <c r="A14" s="94" t="s">
        <v>28</v>
      </c>
      <c r="B14" s="95" t="s">
        <v>2</v>
      </c>
      <c r="C14" s="96" t="s">
        <v>29</v>
      </c>
      <c r="D14" s="97" t="s">
        <v>30</v>
      </c>
      <c r="E14" s="98" t="s">
        <v>23</v>
      </c>
      <c r="F14" s="96">
        <v>4924.33</v>
      </c>
      <c r="G14" s="99">
        <v>7.3</v>
      </c>
      <c r="H14" s="100">
        <f t="shared" si="0"/>
        <v>9.125</v>
      </c>
      <c r="I14" s="100">
        <f t="shared" si="1"/>
        <v>35967.30632</v>
      </c>
      <c r="J14" s="131">
        <f t="shared" si="2"/>
        <v>44959.1329</v>
      </c>
    </row>
    <row r="15" s="58" customFormat="1" ht="33" customHeight="1" spans="1:10">
      <c r="A15" s="94" t="s">
        <v>31</v>
      </c>
      <c r="B15" s="95" t="s">
        <v>2</v>
      </c>
      <c r="C15" s="96" t="s">
        <v>32</v>
      </c>
      <c r="D15" s="97" t="s">
        <v>33</v>
      </c>
      <c r="E15" s="98" t="s">
        <v>34</v>
      </c>
      <c r="F15" s="96">
        <f>F13*0.035</f>
        <v>172.35155</v>
      </c>
      <c r="G15" s="99">
        <v>1541.7</v>
      </c>
      <c r="H15" s="100">
        <f t="shared" si="0"/>
        <v>1927.125</v>
      </c>
      <c r="I15" s="100">
        <f t="shared" si="1"/>
        <v>265715.0740412</v>
      </c>
      <c r="J15" s="131">
        <f t="shared" si="2"/>
        <v>332143.8425515</v>
      </c>
    </row>
    <row r="16" s="58" customFormat="1" ht="37" customHeight="1" spans="1:10">
      <c r="A16" s="102" t="s">
        <v>35</v>
      </c>
      <c r="B16" s="103" t="s">
        <v>2</v>
      </c>
      <c r="C16" s="104" t="s">
        <v>36</v>
      </c>
      <c r="D16" s="105" t="s">
        <v>37</v>
      </c>
      <c r="E16" s="106" t="s">
        <v>23</v>
      </c>
      <c r="F16" s="104">
        <v>4924.33</v>
      </c>
      <c r="G16" s="107">
        <v>0.17</v>
      </c>
      <c r="H16" s="108">
        <f t="shared" si="0"/>
        <v>0.2125</v>
      </c>
      <c r="I16" s="108">
        <f t="shared" si="1"/>
        <v>827.28744</v>
      </c>
      <c r="J16" s="132">
        <f t="shared" si="2"/>
        <v>1034.1093</v>
      </c>
    </row>
    <row r="17" s="58" customFormat="1" ht="27" customHeight="1" spans="1:10">
      <c r="A17" s="109"/>
      <c r="B17" s="109"/>
      <c r="C17" s="109"/>
      <c r="D17" s="109"/>
      <c r="E17" s="109"/>
      <c r="F17" s="109"/>
      <c r="G17" s="110"/>
      <c r="H17" s="111" t="s">
        <v>38</v>
      </c>
      <c r="I17" s="133"/>
      <c r="J17" s="134">
        <f>I10+I12</f>
        <v>308299.4107612</v>
      </c>
    </row>
    <row r="18" s="58" customFormat="1" ht="32" customHeight="1" spans="1:10">
      <c r="A18" s="112"/>
      <c r="B18" s="112"/>
      <c r="C18" s="113"/>
      <c r="D18" s="114"/>
      <c r="E18" s="112"/>
      <c r="F18" s="115"/>
      <c r="G18" s="110"/>
      <c r="H18" s="116" t="s">
        <v>39</v>
      </c>
      <c r="I18" s="135"/>
      <c r="J18" s="136">
        <f>SUM(J10,J12)</f>
        <v>385374.2634515</v>
      </c>
    </row>
    <row r="19" s="58" customFormat="1" ht="57" customHeight="1" spans="1:10">
      <c r="A19" s="117" t="s">
        <v>40</v>
      </c>
      <c r="B19" s="117"/>
      <c r="C19" s="117"/>
      <c r="D19" s="117"/>
      <c r="E19" s="117"/>
      <c r="F19" s="117"/>
      <c r="G19" s="117"/>
      <c r="H19" s="117"/>
      <c r="I19" s="117"/>
      <c r="J19" s="117"/>
    </row>
  </sheetData>
  <mergeCells count="7">
    <mergeCell ref="A8:J8"/>
    <mergeCell ref="B10:D10"/>
    <mergeCell ref="B12:D12"/>
    <mergeCell ref="H17:I17"/>
    <mergeCell ref="H18:I18"/>
    <mergeCell ref="A19:J19"/>
    <mergeCell ref="A2:F5"/>
  </mergeCells>
  <printOptions horizontalCentered="1"/>
  <pageMargins left="0.196527777777778" right="0.196527777777778" top="0.590277777777778" bottom="0" header="0.511805555555556" footer="0.511805555555556"/>
  <pageSetup paperSize="9" scale="56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9" sqref="E19"/>
    </sheetView>
  </sheetViews>
  <sheetFormatPr defaultColWidth="9.14285714285714" defaultRowHeight="15" outlineLevelCol="4"/>
  <cols>
    <col min="1" max="1" width="11.1428571428571" customWidth="1"/>
    <col min="2" max="2" width="54.8571428571429" customWidth="1"/>
    <col min="3" max="3" width="31.5714285714286" customWidth="1"/>
    <col min="4" max="4" width="35" customWidth="1"/>
    <col min="5" max="5" width="38.2857142857143" customWidth="1"/>
  </cols>
  <sheetData>
    <row r="1" ht="16.5" spans="1:5">
      <c r="A1" s="1"/>
      <c r="B1" s="1"/>
      <c r="C1" s="1"/>
      <c r="D1" s="1"/>
      <c r="E1" s="1"/>
    </row>
    <row r="2" ht="75" customHeight="1" spans="1:5">
      <c r="A2" s="1"/>
      <c r="B2" s="1"/>
      <c r="C2" s="1"/>
      <c r="D2" s="1"/>
      <c r="E2" s="1"/>
    </row>
    <row r="3" ht="29" customHeight="1" spans="1:5">
      <c r="A3" s="2" t="s">
        <v>41</v>
      </c>
      <c r="B3" s="3"/>
      <c r="C3" s="3"/>
      <c r="D3" s="3"/>
      <c r="E3" s="4"/>
    </row>
    <row r="4" ht="16.5" spans="1:5">
      <c r="A4" s="5"/>
      <c r="B4" s="5"/>
      <c r="C4" s="5"/>
      <c r="D4" s="5"/>
      <c r="E4" s="5"/>
    </row>
    <row r="5" spans="1:5">
      <c r="A5" s="6" t="s">
        <v>42</v>
      </c>
      <c r="B5" s="6"/>
      <c r="C5" s="6"/>
      <c r="D5" s="6"/>
      <c r="E5" s="6"/>
    </row>
    <row r="6" ht="27" customHeight="1" spans="1:5">
      <c r="A6" s="6"/>
      <c r="B6" s="6"/>
      <c r="C6" s="6"/>
      <c r="D6" s="6"/>
      <c r="E6" s="6"/>
    </row>
    <row r="7" ht="17.25" spans="1:5">
      <c r="A7" s="7"/>
      <c r="B7" s="7"/>
      <c r="C7" s="7"/>
      <c r="D7" s="7"/>
      <c r="E7" s="7"/>
    </row>
    <row r="8" ht="17.25" spans="1:5">
      <c r="A8" s="8"/>
      <c r="B8" s="8"/>
      <c r="C8" s="8"/>
      <c r="D8" s="9" t="s">
        <v>43</v>
      </c>
      <c r="E8" s="10"/>
    </row>
    <row r="9" ht="16.5" spans="1:5">
      <c r="A9" s="11" t="s">
        <v>9</v>
      </c>
      <c r="B9" s="12" t="s">
        <v>44</v>
      </c>
      <c r="C9" s="12" t="s">
        <v>45</v>
      </c>
      <c r="D9" s="12" t="s">
        <v>46</v>
      </c>
      <c r="E9" s="13" t="s">
        <v>47</v>
      </c>
    </row>
    <row r="10" ht="33" customHeight="1" spans="1:5">
      <c r="A10" s="14">
        <v>1</v>
      </c>
      <c r="B10" s="15" t="str">
        <f>PO!B10</f>
        <v>SERVIÇOS PRELIMINARES</v>
      </c>
      <c r="C10" s="16">
        <f>PO!J10</f>
        <v>2854.525</v>
      </c>
      <c r="D10" s="16">
        <f>C10</f>
        <v>2854.525</v>
      </c>
      <c r="E10" s="17"/>
    </row>
    <row r="11" ht="16.5" spans="1:5">
      <c r="A11" s="14"/>
      <c r="B11" s="18" t="s">
        <v>48</v>
      </c>
      <c r="C11" s="19">
        <f>C10/C15</f>
        <v>0.00740715006351026</v>
      </c>
      <c r="D11" s="20">
        <f>D10/C10</f>
        <v>1</v>
      </c>
      <c r="E11" s="21"/>
    </row>
    <row r="12" ht="39" customHeight="1" spans="1:5">
      <c r="A12" s="14">
        <v>2</v>
      </c>
      <c r="B12" s="22" t="str">
        <f>PO!B12</f>
        <v>RECAPEAMENTO ASFÁLTICO – TRECHO DA RUA MARCOLINO GOMES DE OLIVEIRA</v>
      </c>
      <c r="C12" s="16">
        <f>PO!J12</f>
        <v>382519.7384515</v>
      </c>
      <c r="D12" s="16">
        <f>C12/2</f>
        <v>191259.86922575</v>
      </c>
      <c r="E12" s="23">
        <f>C12/2</f>
        <v>191259.86922575</v>
      </c>
    </row>
    <row r="13" ht="17.25" spans="1:5">
      <c r="A13" s="24"/>
      <c r="B13" s="25" t="s">
        <v>48</v>
      </c>
      <c r="C13" s="26">
        <f>C12/C15</f>
        <v>0.99259284993649</v>
      </c>
      <c r="D13" s="27">
        <f>D12/C12</f>
        <v>0.5</v>
      </c>
      <c r="E13" s="28">
        <f>E12/C12</f>
        <v>0.5</v>
      </c>
    </row>
    <row r="14" ht="7" customHeight="1" spans="1:5">
      <c r="A14" s="29"/>
      <c r="B14" s="1"/>
      <c r="C14" s="1"/>
      <c r="D14" s="1"/>
      <c r="E14" s="1"/>
    </row>
    <row r="15" ht="17.25" spans="1:5">
      <c r="A15" s="1"/>
      <c r="B15" s="30" t="s">
        <v>49</v>
      </c>
      <c r="C15" s="31">
        <f>C10+C12</f>
        <v>385374.2634515</v>
      </c>
      <c r="D15" s="32"/>
      <c r="E15" s="32"/>
    </row>
    <row r="16" ht="17.25" spans="1:5">
      <c r="A16" s="1"/>
      <c r="B16" s="33"/>
      <c r="C16" s="34"/>
      <c r="D16" s="32"/>
      <c r="E16" s="32"/>
    </row>
    <row r="17" ht="16.5" spans="1:5">
      <c r="A17" s="1"/>
      <c r="B17" s="35" t="s">
        <v>50</v>
      </c>
      <c r="C17" s="36"/>
      <c r="D17" s="37">
        <f>D10+D12</f>
        <v>194114.39422575</v>
      </c>
      <c r="E17" s="38">
        <f>E12</f>
        <v>191259.86922575</v>
      </c>
    </row>
    <row r="18" ht="16.5" spans="1:5">
      <c r="A18" s="1"/>
      <c r="B18" s="39" t="s">
        <v>51</v>
      </c>
      <c r="C18" s="40"/>
      <c r="D18" s="19">
        <f>D17/C15</f>
        <v>0.503703575031755</v>
      </c>
      <c r="E18" s="41">
        <f>E17/C15</f>
        <v>0.496296424968245</v>
      </c>
    </row>
    <row r="19" ht="16.5" spans="1:5">
      <c r="A19" s="1"/>
      <c r="B19" s="42" t="s">
        <v>52</v>
      </c>
      <c r="C19" s="43"/>
      <c r="D19" s="44">
        <f>D17</f>
        <v>194114.39422575</v>
      </c>
      <c r="E19" s="45">
        <f>D19+E17</f>
        <v>385374.2634515</v>
      </c>
    </row>
    <row r="20" ht="17.25" spans="1:5">
      <c r="A20" s="1"/>
      <c r="B20" s="46" t="s">
        <v>53</v>
      </c>
      <c r="C20" s="47"/>
      <c r="D20" s="26">
        <f>D18</f>
        <v>0.503703575031755</v>
      </c>
      <c r="E20" s="48">
        <f>D20+E18</f>
        <v>1</v>
      </c>
    </row>
    <row r="21" ht="16.5" spans="1:5">
      <c r="A21" s="49"/>
      <c r="B21" s="49"/>
      <c r="C21" s="50"/>
      <c r="D21" s="51"/>
      <c r="E21" s="51"/>
    </row>
    <row r="22" ht="27" customHeight="1" spans="1:5">
      <c r="A22" s="52" t="s">
        <v>54</v>
      </c>
      <c r="B22" s="53"/>
      <c r="C22" s="53"/>
      <c r="D22" s="53"/>
      <c r="E22" s="53"/>
    </row>
    <row r="23" ht="16.5" spans="1:5">
      <c r="A23" s="54"/>
      <c r="B23" s="54"/>
      <c r="C23" s="54"/>
      <c r="D23" s="54"/>
      <c r="E23" s="54"/>
    </row>
    <row r="24" ht="16.5" spans="1:5">
      <c r="A24" s="54"/>
      <c r="B24" s="54"/>
      <c r="C24" s="54"/>
      <c r="D24" s="54"/>
      <c r="E24" s="54"/>
    </row>
    <row r="25" ht="16.5" spans="1:5">
      <c r="A25" s="55" t="s">
        <v>40</v>
      </c>
      <c r="B25" s="55"/>
      <c r="C25" s="55"/>
      <c r="D25" s="55"/>
      <c r="E25" s="55"/>
    </row>
  </sheetData>
  <mergeCells count="9">
    <mergeCell ref="A3:E3"/>
    <mergeCell ref="D8:E8"/>
    <mergeCell ref="B17:C17"/>
    <mergeCell ref="B18:C18"/>
    <mergeCell ref="B19:C19"/>
    <mergeCell ref="B20:C20"/>
    <mergeCell ref="A22:E22"/>
    <mergeCell ref="A25:E25"/>
    <mergeCell ref="A5:E6"/>
  </mergeCells>
  <pageMargins left="0.357638888888889" right="0.357638888888889" top="0.2125" bottom="1" header="0.5" footer="0.5"/>
  <pageSetup paperSize="9" scale="80" orientation="landscape" horizontalDpi="600"/>
  <headerFooter/>
  <ignoredErrors>
    <ignoredError sqref="D1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LibreOffice/7.5.4.2$Windows_X86_64 LibreOffice_project/36ccfdc35048b057fd9854c757a8b67ec53977b6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</vt:lpstr>
      <vt:lpstr>Cronograma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Soiurb</cp:lastModifiedBy>
  <cp:revision>53</cp:revision>
  <dcterms:created xsi:type="dcterms:W3CDTF">2016-10-20T17:19:00Z</dcterms:created>
  <cp:lastPrinted>2023-10-02T19:29:00Z</cp:lastPrinted>
  <dcterms:modified xsi:type="dcterms:W3CDTF">2024-05-17T14:35:55Z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8B6F905DCDE54B6A866A4F770AA4AD96</vt:lpwstr>
  </property>
  <property fmtid="{D5CDD505-2E9C-101B-9397-08002B2CF9AE}" pid="7" name="KSOProductBuildVer">
    <vt:lpwstr>1046-12.2.0.13489</vt:lpwstr>
  </property>
</Properties>
</file>