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Compartilhada\Licitações 2023\Certames\Tomada de Preços\TP 22-2023 (10496-2023) - Iluminação Publica Cananeia, Campestre I e II e Campo Grande\"/>
    </mc:Choice>
  </mc:AlternateContent>
  <bookViews>
    <workbookView xWindow="0" yWindow="0" windowWidth="38400" windowHeight="13125" tabRatio="500" activeTab="1"/>
  </bookViews>
  <sheets>
    <sheet name="PLANILHA ORÇAMENTÁRIA " sheetId="1" r:id="rId1"/>
    <sheet name="CRONOGRAMA" sheetId="4" r:id="rId2"/>
  </sheets>
  <externalReferences>
    <externalReference r:id="rId3"/>
  </externalReferences>
  <definedNames>
    <definedName name="_xlnm.Print_Area" localSheetId="1">CRONOGRAMA!$A$1:$L$59</definedName>
    <definedName name="_xlnm.Print_Area" localSheetId="0">'PLANILHA ORÇAMENTÁRIA '!$A$1:$J$182</definedName>
    <definedName name="_xlnm.Print_Titles" localSheetId="0">'PLANILHA ORÇAMENTÁRIA '!$15:$15</definedName>
  </definedNames>
  <calcPr calcId="152511"/>
  <fileRecoveryPr repairLoad="1"/>
</workbook>
</file>

<file path=xl/calcChain.xml><?xml version="1.0" encoding="utf-8"?>
<calcChain xmlns="http://schemas.openxmlformats.org/spreadsheetml/2006/main">
  <c r="B53" i="4" l="1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F181" i="1"/>
  <c r="J180" i="1"/>
  <c r="I180" i="1"/>
  <c r="H180" i="1"/>
  <c r="J179" i="1"/>
  <c r="I179" i="1"/>
  <c r="H179" i="1"/>
  <c r="I178" i="1"/>
  <c r="I177" i="1" s="1"/>
  <c r="H178" i="1"/>
  <c r="J178" i="1" s="1"/>
  <c r="J177" i="1" s="1"/>
  <c r="F53" i="4" s="1"/>
  <c r="J175" i="1"/>
  <c r="I175" i="1"/>
  <c r="H175" i="1"/>
  <c r="I174" i="1"/>
  <c r="I172" i="1" s="1"/>
  <c r="H174" i="1"/>
  <c r="J174" i="1" s="1"/>
  <c r="I173" i="1"/>
  <c r="H173" i="1"/>
  <c r="J173" i="1" s="1"/>
  <c r="J172" i="1" s="1"/>
  <c r="F52" i="4" s="1"/>
  <c r="I171" i="1"/>
  <c r="I168" i="1" s="1"/>
  <c r="H171" i="1"/>
  <c r="J171" i="1" s="1"/>
  <c r="I170" i="1"/>
  <c r="H170" i="1"/>
  <c r="J170" i="1" s="1"/>
  <c r="I169" i="1"/>
  <c r="H169" i="1"/>
  <c r="J169" i="1" s="1"/>
  <c r="J168" i="1" s="1"/>
  <c r="F51" i="4" s="1"/>
  <c r="I167" i="1"/>
  <c r="H167" i="1"/>
  <c r="J167" i="1" s="1"/>
  <c r="I166" i="1"/>
  <c r="H166" i="1"/>
  <c r="J166" i="1" s="1"/>
  <c r="J165" i="1"/>
  <c r="J164" i="1" s="1"/>
  <c r="F50" i="4" s="1"/>
  <c r="I165" i="1"/>
  <c r="H165" i="1"/>
  <c r="I164" i="1"/>
  <c r="I163" i="1"/>
  <c r="H163" i="1"/>
  <c r="J163" i="1" s="1"/>
  <c r="J162" i="1"/>
  <c r="I162" i="1"/>
  <c r="H162" i="1"/>
  <c r="I161" i="1"/>
  <c r="I160" i="1" s="1"/>
  <c r="H161" i="1"/>
  <c r="J161" i="1" s="1"/>
  <c r="J159" i="1"/>
  <c r="I159" i="1"/>
  <c r="H159" i="1"/>
  <c r="I158" i="1"/>
  <c r="H158" i="1"/>
  <c r="J158" i="1" s="1"/>
  <c r="I157" i="1"/>
  <c r="I156" i="1" s="1"/>
  <c r="H157" i="1"/>
  <c r="J157" i="1" s="1"/>
  <c r="J156" i="1" s="1"/>
  <c r="F48" i="4" s="1"/>
  <c r="J48" i="4" s="1"/>
  <c r="K48" i="4" s="1"/>
  <c r="I155" i="1"/>
  <c r="I152" i="1" s="1"/>
  <c r="H155" i="1"/>
  <c r="J155" i="1" s="1"/>
  <c r="I154" i="1"/>
  <c r="H154" i="1"/>
  <c r="J154" i="1" s="1"/>
  <c r="I153" i="1"/>
  <c r="H153" i="1"/>
  <c r="J153" i="1" s="1"/>
  <c r="J152" i="1"/>
  <c r="F47" i="4" s="1"/>
  <c r="I151" i="1"/>
  <c r="H151" i="1"/>
  <c r="J151" i="1" s="1"/>
  <c r="I150" i="1"/>
  <c r="H150" i="1"/>
  <c r="J150" i="1" s="1"/>
  <c r="J149" i="1"/>
  <c r="I149" i="1"/>
  <c r="H149" i="1"/>
  <c r="I148" i="1"/>
  <c r="I147" i="1"/>
  <c r="H147" i="1"/>
  <c r="J147" i="1" s="1"/>
  <c r="J146" i="1"/>
  <c r="I146" i="1"/>
  <c r="H146" i="1"/>
  <c r="I145" i="1"/>
  <c r="I144" i="1" s="1"/>
  <c r="H145" i="1"/>
  <c r="J145" i="1" s="1"/>
  <c r="J143" i="1"/>
  <c r="I143" i="1"/>
  <c r="H143" i="1"/>
  <c r="I142" i="1"/>
  <c r="I140" i="1" s="1"/>
  <c r="H142" i="1"/>
  <c r="J142" i="1" s="1"/>
  <c r="I141" i="1"/>
  <c r="H141" i="1"/>
  <c r="J141" i="1" s="1"/>
  <c r="I139" i="1"/>
  <c r="I136" i="1" s="1"/>
  <c r="H139" i="1"/>
  <c r="J139" i="1" s="1"/>
  <c r="I138" i="1"/>
  <c r="H138" i="1"/>
  <c r="J138" i="1" s="1"/>
  <c r="I137" i="1"/>
  <c r="H137" i="1"/>
  <c r="J137" i="1" s="1"/>
  <c r="J136" i="1" s="1"/>
  <c r="F43" i="4" s="1"/>
  <c r="I135" i="1"/>
  <c r="H135" i="1"/>
  <c r="J135" i="1" s="1"/>
  <c r="I134" i="1"/>
  <c r="H134" i="1"/>
  <c r="J134" i="1" s="1"/>
  <c r="J133" i="1"/>
  <c r="I133" i="1"/>
  <c r="H133" i="1"/>
  <c r="I132" i="1"/>
  <c r="I131" i="1"/>
  <c r="H131" i="1"/>
  <c r="J131" i="1" s="1"/>
  <c r="J130" i="1"/>
  <c r="I130" i="1"/>
  <c r="H130" i="1"/>
  <c r="I129" i="1"/>
  <c r="I128" i="1" s="1"/>
  <c r="H129" i="1"/>
  <c r="J129" i="1" s="1"/>
  <c r="J128" i="1" s="1"/>
  <c r="F41" i="4" s="1"/>
  <c r="J127" i="1"/>
  <c r="I127" i="1"/>
  <c r="H127" i="1"/>
  <c r="I126" i="1"/>
  <c r="H126" i="1"/>
  <c r="J126" i="1" s="1"/>
  <c r="I125" i="1"/>
  <c r="H125" i="1"/>
  <c r="J125" i="1" s="1"/>
  <c r="J123" i="1"/>
  <c r="I123" i="1"/>
  <c r="H123" i="1"/>
  <c r="I122" i="1"/>
  <c r="H122" i="1"/>
  <c r="J122" i="1" s="1"/>
  <c r="J120" i="1" s="1"/>
  <c r="F39" i="4" s="1"/>
  <c r="I121" i="1"/>
  <c r="H121" i="1"/>
  <c r="J121" i="1" s="1"/>
  <c r="I119" i="1"/>
  <c r="H119" i="1"/>
  <c r="J119" i="1" s="1"/>
  <c r="I118" i="1"/>
  <c r="H118" i="1"/>
  <c r="J118" i="1" s="1"/>
  <c r="J117" i="1"/>
  <c r="J116" i="1" s="1"/>
  <c r="F38" i="4" s="1"/>
  <c r="J38" i="4" s="1"/>
  <c r="K38" i="4" s="1"/>
  <c r="I117" i="1"/>
  <c r="H117" i="1"/>
  <c r="I116" i="1"/>
  <c r="I115" i="1"/>
  <c r="H115" i="1"/>
  <c r="J115" i="1" s="1"/>
  <c r="J114" i="1"/>
  <c r="I114" i="1"/>
  <c r="H114" i="1"/>
  <c r="J113" i="1"/>
  <c r="J112" i="1" s="1"/>
  <c r="F37" i="4" s="1"/>
  <c r="I113" i="1"/>
  <c r="H113" i="1"/>
  <c r="I112" i="1"/>
  <c r="J111" i="1"/>
  <c r="I111" i="1"/>
  <c r="H111" i="1"/>
  <c r="J110" i="1"/>
  <c r="I110" i="1"/>
  <c r="H110" i="1"/>
  <c r="I109" i="1"/>
  <c r="I108" i="1" s="1"/>
  <c r="H109" i="1"/>
  <c r="J109" i="1" s="1"/>
  <c r="J108" i="1" s="1"/>
  <c r="F36" i="4" s="1"/>
  <c r="J107" i="1"/>
  <c r="I107" i="1"/>
  <c r="H107" i="1"/>
  <c r="I106" i="1"/>
  <c r="H106" i="1"/>
  <c r="J106" i="1" s="1"/>
  <c r="I105" i="1"/>
  <c r="I104" i="1" s="1"/>
  <c r="H105" i="1"/>
  <c r="J105" i="1" s="1"/>
  <c r="I103" i="1"/>
  <c r="I100" i="1" s="1"/>
  <c r="H103" i="1"/>
  <c r="J103" i="1" s="1"/>
  <c r="I102" i="1"/>
  <c r="H102" i="1"/>
  <c r="J102" i="1" s="1"/>
  <c r="J101" i="1"/>
  <c r="I101" i="1"/>
  <c r="H101" i="1"/>
  <c r="I99" i="1"/>
  <c r="H99" i="1"/>
  <c r="J99" i="1" s="1"/>
  <c r="J98" i="1"/>
  <c r="I98" i="1"/>
  <c r="H98" i="1"/>
  <c r="J97" i="1"/>
  <c r="J96" i="1" s="1"/>
  <c r="F33" i="4" s="1"/>
  <c r="I97" i="1"/>
  <c r="H97" i="1"/>
  <c r="I96" i="1"/>
  <c r="J95" i="1"/>
  <c r="I95" i="1"/>
  <c r="H95" i="1"/>
  <c r="J94" i="1"/>
  <c r="I94" i="1"/>
  <c r="H94" i="1"/>
  <c r="I93" i="1"/>
  <c r="I92" i="1" s="1"/>
  <c r="H93" i="1"/>
  <c r="J93" i="1" s="1"/>
  <c r="J92" i="1" s="1"/>
  <c r="F32" i="4" s="1"/>
  <c r="J91" i="1"/>
  <c r="I91" i="1"/>
  <c r="H91" i="1"/>
  <c r="I90" i="1"/>
  <c r="I88" i="1" s="1"/>
  <c r="H90" i="1"/>
  <c r="J90" i="1" s="1"/>
  <c r="I89" i="1"/>
  <c r="H89" i="1"/>
  <c r="J89" i="1" s="1"/>
  <c r="J88" i="1" s="1"/>
  <c r="F31" i="4" s="1"/>
  <c r="I87" i="1"/>
  <c r="I84" i="1" s="1"/>
  <c r="H87" i="1"/>
  <c r="J87" i="1" s="1"/>
  <c r="I86" i="1"/>
  <c r="H86" i="1"/>
  <c r="J86" i="1" s="1"/>
  <c r="J84" i="1" s="1"/>
  <c r="F30" i="4" s="1"/>
  <c r="J85" i="1"/>
  <c r="I85" i="1"/>
  <c r="H85" i="1"/>
  <c r="I82" i="1"/>
  <c r="H82" i="1"/>
  <c r="J82" i="1" s="1"/>
  <c r="J81" i="1"/>
  <c r="I81" i="1"/>
  <c r="H81" i="1"/>
  <c r="J80" i="1"/>
  <c r="J79" i="1" s="1"/>
  <c r="F29" i="4" s="1"/>
  <c r="I80" i="1"/>
  <c r="H80" i="1"/>
  <c r="I79" i="1"/>
  <c r="J78" i="1"/>
  <c r="I78" i="1"/>
  <c r="H78" i="1"/>
  <c r="J77" i="1"/>
  <c r="I77" i="1"/>
  <c r="H77" i="1"/>
  <c r="I76" i="1"/>
  <c r="I75" i="1" s="1"/>
  <c r="H76" i="1"/>
  <c r="J76" i="1" s="1"/>
  <c r="J75" i="1" s="1"/>
  <c r="F28" i="4" s="1"/>
  <c r="J74" i="1"/>
  <c r="I74" i="1"/>
  <c r="H74" i="1"/>
  <c r="I73" i="1"/>
  <c r="I71" i="1" s="1"/>
  <c r="H73" i="1"/>
  <c r="J73" i="1" s="1"/>
  <c r="I72" i="1"/>
  <c r="H72" i="1"/>
  <c r="J72" i="1" s="1"/>
  <c r="I70" i="1"/>
  <c r="I67" i="1" s="1"/>
  <c r="H70" i="1"/>
  <c r="J70" i="1" s="1"/>
  <c r="I69" i="1"/>
  <c r="H69" i="1"/>
  <c r="J69" i="1" s="1"/>
  <c r="J67" i="1" s="1"/>
  <c r="F26" i="4" s="1"/>
  <c r="J68" i="1"/>
  <c r="I68" i="1"/>
  <c r="H68" i="1"/>
  <c r="I66" i="1"/>
  <c r="H66" i="1"/>
  <c r="J66" i="1" s="1"/>
  <c r="J65" i="1"/>
  <c r="I65" i="1"/>
  <c r="H65" i="1"/>
  <c r="J64" i="1"/>
  <c r="J63" i="1" s="1"/>
  <c r="F25" i="4" s="1"/>
  <c r="I64" i="1"/>
  <c r="H64" i="1"/>
  <c r="I63" i="1"/>
  <c r="J62" i="1"/>
  <c r="I62" i="1"/>
  <c r="H62" i="1"/>
  <c r="J61" i="1"/>
  <c r="I61" i="1"/>
  <c r="H61" i="1"/>
  <c r="I60" i="1"/>
  <c r="I59" i="1" s="1"/>
  <c r="H60" i="1"/>
  <c r="J60" i="1" s="1"/>
  <c r="J59" i="1" s="1"/>
  <c r="F24" i="4" s="1"/>
  <c r="J58" i="1"/>
  <c r="I58" i="1"/>
  <c r="H58" i="1"/>
  <c r="I57" i="1"/>
  <c r="I55" i="1" s="1"/>
  <c r="H57" i="1"/>
  <c r="J57" i="1" s="1"/>
  <c r="I56" i="1"/>
  <c r="H56" i="1"/>
  <c r="J56" i="1" s="1"/>
  <c r="I54" i="1"/>
  <c r="I51" i="1" s="1"/>
  <c r="H54" i="1"/>
  <c r="J54" i="1" s="1"/>
  <c r="I53" i="1"/>
  <c r="H53" i="1"/>
  <c r="J53" i="1" s="1"/>
  <c r="J52" i="1"/>
  <c r="I52" i="1"/>
  <c r="H52" i="1"/>
  <c r="I50" i="1"/>
  <c r="H50" i="1"/>
  <c r="J50" i="1" s="1"/>
  <c r="J49" i="1"/>
  <c r="I49" i="1"/>
  <c r="H49" i="1"/>
  <c r="J48" i="1"/>
  <c r="J47" i="1" s="1"/>
  <c r="F21" i="4" s="1"/>
  <c r="I48" i="1"/>
  <c r="H48" i="1"/>
  <c r="I47" i="1"/>
  <c r="J46" i="1"/>
  <c r="I46" i="1"/>
  <c r="H46" i="1"/>
  <c r="J45" i="1"/>
  <c r="I45" i="1"/>
  <c r="H45" i="1"/>
  <c r="I44" i="1"/>
  <c r="I43" i="1" s="1"/>
  <c r="H44" i="1"/>
  <c r="J44" i="1" s="1"/>
  <c r="J43" i="1" s="1"/>
  <c r="F20" i="4" s="1"/>
  <c r="J42" i="1"/>
  <c r="I42" i="1"/>
  <c r="H42" i="1"/>
  <c r="I41" i="1"/>
  <c r="I39" i="1" s="1"/>
  <c r="H41" i="1"/>
  <c r="J41" i="1" s="1"/>
  <c r="I40" i="1"/>
  <c r="H40" i="1"/>
  <c r="J40" i="1" s="1"/>
  <c r="I38" i="1"/>
  <c r="I35" i="1" s="1"/>
  <c r="H38" i="1"/>
  <c r="J38" i="1" s="1"/>
  <c r="I37" i="1"/>
  <c r="H37" i="1"/>
  <c r="J37" i="1" s="1"/>
  <c r="J36" i="1"/>
  <c r="I36" i="1"/>
  <c r="H36" i="1"/>
  <c r="I34" i="1"/>
  <c r="H34" i="1"/>
  <c r="J34" i="1" s="1"/>
  <c r="J33" i="1"/>
  <c r="I33" i="1"/>
  <c r="H33" i="1"/>
  <c r="J32" i="1"/>
  <c r="J31" i="1" s="1"/>
  <c r="F17" i="4" s="1"/>
  <c r="I32" i="1"/>
  <c r="H32" i="1"/>
  <c r="I31" i="1"/>
  <c r="J30" i="1"/>
  <c r="I30" i="1"/>
  <c r="H30" i="1"/>
  <c r="J29" i="1"/>
  <c r="I29" i="1"/>
  <c r="H29" i="1"/>
  <c r="I28" i="1"/>
  <c r="I27" i="1" s="1"/>
  <c r="H28" i="1"/>
  <c r="J28" i="1" s="1"/>
  <c r="J27" i="1" s="1"/>
  <c r="F16" i="4" s="1"/>
  <c r="J26" i="1"/>
  <c r="I26" i="1"/>
  <c r="H26" i="1"/>
  <c r="I25" i="1"/>
  <c r="H25" i="1"/>
  <c r="J25" i="1" s="1"/>
  <c r="I24" i="1"/>
  <c r="I23" i="1" s="1"/>
  <c r="H24" i="1"/>
  <c r="J24" i="1" s="1"/>
  <c r="J23" i="1" s="1"/>
  <c r="F15" i="4" s="1"/>
  <c r="I22" i="1"/>
  <c r="I19" i="1" s="1"/>
  <c r="H22" i="1"/>
  <c r="J22" i="1" s="1"/>
  <c r="I21" i="1"/>
  <c r="H21" i="1"/>
  <c r="J21" i="1" s="1"/>
  <c r="J19" i="1" s="1"/>
  <c r="F14" i="4" s="1"/>
  <c r="J20" i="1"/>
  <c r="I20" i="1"/>
  <c r="H20" i="1"/>
  <c r="I17" i="1"/>
  <c r="H17" i="1"/>
  <c r="J17" i="1" s="1"/>
  <c r="J16" i="1" s="1"/>
  <c r="I16" i="1"/>
  <c r="L28" i="4" l="1"/>
  <c r="H28" i="4"/>
  <c r="J47" i="4"/>
  <c r="K47" i="4" s="1"/>
  <c r="L47" i="4"/>
  <c r="H21" i="4"/>
  <c r="I21" i="4" s="1"/>
  <c r="L21" i="4"/>
  <c r="L24" i="4"/>
  <c r="H24" i="4"/>
  <c r="I24" i="4" s="1"/>
  <c r="L26" i="4"/>
  <c r="H26" i="4"/>
  <c r="I26" i="4" s="1"/>
  <c r="J71" i="1"/>
  <c r="F27" i="4" s="1"/>
  <c r="J37" i="4"/>
  <c r="K37" i="4" s="1"/>
  <c r="L37" i="4"/>
  <c r="J39" i="4"/>
  <c r="K39" i="4" s="1"/>
  <c r="L39" i="4"/>
  <c r="J41" i="4"/>
  <c r="K41" i="4" s="1"/>
  <c r="L41" i="4"/>
  <c r="J51" i="4"/>
  <c r="K51" i="4" s="1"/>
  <c r="L51" i="4"/>
  <c r="L14" i="4"/>
  <c r="H14" i="4"/>
  <c r="I14" i="4" s="1"/>
  <c r="H25" i="4"/>
  <c r="I25" i="4" s="1"/>
  <c r="L25" i="4"/>
  <c r="H31" i="4"/>
  <c r="I31" i="4" s="1"/>
  <c r="L31" i="4"/>
  <c r="H17" i="4"/>
  <c r="I17" i="4" s="1"/>
  <c r="L17" i="4"/>
  <c r="L20" i="4"/>
  <c r="H20" i="4"/>
  <c r="I20" i="4" s="1"/>
  <c r="J51" i="1"/>
  <c r="F22" i="4" s="1"/>
  <c r="J55" i="1"/>
  <c r="F23" i="4" s="1"/>
  <c r="J33" i="4"/>
  <c r="L33" i="4"/>
  <c r="L36" i="4"/>
  <c r="J36" i="4"/>
  <c r="K36" i="4" s="1"/>
  <c r="J53" i="4"/>
  <c r="K53" i="4" s="1"/>
  <c r="L53" i="4"/>
  <c r="H15" i="4"/>
  <c r="I15" i="4" s="1"/>
  <c r="L15" i="4"/>
  <c r="L30" i="4"/>
  <c r="H30" i="4"/>
  <c r="I30" i="4" s="1"/>
  <c r="J43" i="4"/>
  <c r="K43" i="4" s="1"/>
  <c r="L43" i="4"/>
  <c r="F13" i="4"/>
  <c r="L16" i="4"/>
  <c r="H16" i="4"/>
  <c r="I16" i="4" s="1"/>
  <c r="J35" i="1"/>
  <c r="F18" i="4" s="1"/>
  <c r="J39" i="1"/>
  <c r="F19" i="4" s="1"/>
  <c r="H29" i="4"/>
  <c r="I29" i="4" s="1"/>
  <c r="L29" i="4"/>
  <c r="L32" i="4"/>
  <c r="H32" i="4"/>
  <c r="I32" i="4" s="1"/>
  <c r="J100" i="1"/>
  <c r="F34" i="4" s="1"/>
  <c r="J104" i="1"/>
  <c r="F35" i="4" s="1"/>
  <c r="L50" i="4"/>
  <c r="I120" i="1"/>
  <c r="J124" i="1"/>
  <c r="F40" i="4" s="1"/>
  <c r="J144" i="1"/>
  <c r="F45" i="4" s="1"/>
  <c r="L38" i="4"/>
  <c r="L52" i="4"/>
  <c r="I182" i="1"/>
  <c r="I124" i="1"/>
  <c r="J132" i="1"/>
  <c r="F42" i="4" s="1"/>
  <c r="J140" i="1"/>
  <c r="F44" i="4" s="1"/>
  <c r="J160" i="1"/>
  <c r="F49" i="4" s="1"/>
  <c r="J50" i="4"/>
  <c r="K50" i="4" s="1"/>
  <c r="J148" i="1"/>
  <c r="F46" i="4" s="1"/>
  <c r="L48" i="4"/>
  <c r="J52" i="4"/>
  <c r="K52" i="4" s="1"/>
  <c r="J49" i="4" l="1"/>
  <c r="K49" i="4" s="1"/>
  <c r="L49" i="4"/>
  <c r="J45" i="4"/>
  <c r="K45" i="4" s="1"/>
  <c r="L45" i="4"/>
  <c r="I28" i="4"/>
  <c r="L22" i="4"/>
  <c r="H22" i="4"/>
  <c r="I22" i="4" s="1"/>
  <c r="H27" i="4"/>
  <c r="I27" i="4" s="1"/>
  <c r="L27" i="4"/>
  <c r="L44" i="4"/>
  <c r="J44" i="4"/>
  <c r="K44" i="4" s="1"/>
  <c r="L46" i="4"/>
  <c r="J46" i="4"/>
  <c r="K46" i="4" s="1"/>
  <c r="L42" i="4"/>
  <c r="J42" i="4"/>
  <c r="K42" i="4" s="1"/>
  <c r="L40" i="4"/>
  <c r="J40" i="4"/>
  <c r="K40" i="4" s="1"/>
  <c r="J35" i="4"/>
  <c r="K35" i="4" s="1"/>
  <c r="L35" i="4"/>
  <c r="H19" i="4"/>
  <c r="I19" i="4" s="1"/>
  <c r="L19" i="4"/>
  <c r="K33" i="4"/>
  <c r="J182" i="1"/>
  <c r="L34" i="4"/>
  <c r="J34" i="4"/>
  <c r="K34" i="4" s="1"/>
  <c r="L18" i="4"/>
  <c r="H18" i="4"/>
  <c r="I18" i="4" s="1"/>
  <c r="H13" i="4"/>
  <c r="F54" i="4"/>
  <c r="G49" i="4" s="1"/>
  <c r="L13" i="4"/>
  <c r="H23" i="4"/>
  <c r="I23" i="4" s="1"/>
  <c r="L23" i="4"/>
  <c r="G42" i="4" l="1"/>
  <c r="G27" i="4"/>
  <c r="G22" i="4"/>
  <c r="G13" i="4"/>
  <c r="G54" i="4" s="1"/>
  <c r="G34" i="4"/>
  <c r="G35" i="4"/>
  <c r="G40" i="4"/>
  <c r="G23" i="4"/>
  <c r="G19" i="4"/>
  <c r="G44" i="4"/>
  <c r="G28" i="4"/>
  <c r="G47" i="4"/>
  <c r="G26" i="4"/>
  <c r="G39" i="4"/>
  <c r="G14" i="4"/>
  <c r="G25" i="4"/>
  <c r="G20" i="4"/>
  <c r="G36" i="4"/>
  <c r="G53" i="4"/>
  <c r="G41" i="4"/>
  <c r="G31" i="4"/>
  <c r="G24" i="4"/>
  <c r="G37" i="4"/>
  <c r="G30" i="4"/>
  <c r="G43" i="4"/>
  <c r="G16" i="4"/>
  <c r="G32" i="4"/>
  <c r="G52" i="4"/>
  <c r="G50" i="4"/>
  <c r="G48" i="4"/>
  <c r="G21" i="4"/>
  <c r="G15" i="4"/>
  <c r="G51" i="4"/>
  <c r="G17" i="4"/>
  <c r="G33" i="4"/>
  <c r="G29" i="4"/>
  <c r="G38" i="4"/>
  <c r="G18" i="4"/>
  <c r="H54" i="4"/>
  <c r="I13" i="4"/>
  <c r="J54" i="4"/>
  <c r="K54" i="4" s="1"/>
  <c r="G46" i="4"/>
  <c r="G45" i="4"/>
  <c r="L54" i="4" l="1"/>
  <c r="I54" i="4"/>
</calcChain>
</file>

<file path=xl/sharedStrings.xml><?xml version="1.0" encoding="utf-8"?>
<sst xmlns="http://schemas.openxmlformats.org/spreadsheetml/2006/main" count="637" uniqueCount="248">
  <si>
    <r>
      <rPr>
        <b/>
        <sz val="12"/>
        <color rgb="FF000000"/>
        <rFont val="Arial"/>
        <charset val="1"/>
      </rPr>
      <t xml:space="preserve">OBRA/SERVIÇO: </t>
    </r>
    <r>
      <rPr>
        <sz val="12"/>
        <color rgb="FF000000"/>
        <rFont val="Arial"/>
        <charset val="1"/>
      </rPr>
      <t>INSTALAÇÃO E SUBSTITUIÇÃO DE LUMINÁRIAS CONVENCIONAIS POR LUMINÁRIAS LED</t>
    </r>
  </si>
  <si>
    <t>DATA-BASE: TABELAS DESONERADAS</t>
  </si>
  <si>
    <r>
      <rPr>
        <b/>
        <sz val="12"/>
        <color rgb="FF000000"/>
        <rFont val="Arial"/>
        <charset val="1"/>
      </rPr>
      <t xml:space="preserve">LOCAL: </t>
    </r>
    <r>
      <rPr>
        <sz val="12"/>
        <color rgb="FF000000"/>
        <rFont val="Arial"/>
        <charset val="1"/>
      </rPr>
      <t>RUAS DOS BAIRROS JARDIM CANANÉIA, PARQUE RESIDENCIAL CAMPESTRE I, PARQUE RESIDENCIAL CAMPESTRE II E CAMPO GRANDE</t>
    </r>
  </si>
  <si>
    <t>SINAPI</t>
  </si>
  <si>
    <t>JULHO/23</t>
  </si>
  <si>
    <t>LEIS SOCIAIS:</t>
  </si>
  <si>
    <t>47,57% (mês)</t>
  </si>
  <si>
    <t>CDHU</t>
  </si>
  <si>
    <t>BDI</t>
  </si>
  <si>
    <t>VALOR UNITÁRIO</t>
  </si>
  <si>
    <t>VALOR TOTAL</t>
  </si>
  <si>
    <t>ITEM</t>
  </si>
  <si>
    <t>FONTE</t>
  </si>
  <si>
    <t>CÓDIGO</t>
  </si>
  <si>
    <t>MATERIAL E MÃO DE OBRA</t>
  </si>
  <si>
    <t>UNIDADE</t>
  </si>
  <si>
    <t>QUANTIDADE</t>
  </si>
  <si>
    <t>SEM BDI</t>
  </si>
  <si>
    <t>COM BDI</t>
  </si>
  <si>
    <t>SERVIÇOS PRELIMINARES</t>
  </si>
  <si>
    <t>1.1</t>
  </si>
  <si>
    <t>02.08.020</t>
  </si>
  <si>
    <t>Placa de identificação para obra (2 placas)</t>
  </si>
  <si>
    <t>m²</t>
  </si>
  <si>
    <t>INSTALAÇÃO DE LUMINÁRIA LED - JARDIM CANANÉIA</t>
  </si>
  <si>
    <t>2.1</t>
  </si>
  <si>
    <t>RUA ANTÔNIO RIBEIRO DE CARVALHO SOBRINHO (ANTIGA RUA 1)</t>
  </si>
  <si>
    <t>2.1.1</t>
  </si>
  <si>
    <t>Braço para iluminação pública, em tubo de aço galvanizado, comprimento de 1,50 m, para fixação em poste de concreto - fornecimento e instalação</t>
  </si>
  <si>
    <t>un</t>
  </si>
  <si>
    <t>2.1.2</t>
  </si>
  <si>
    <t>Luminária de led para iluminação pública, de 98 w até 137 w - fornecimento e instalação, eficiência mínima de 150 lm/W</t>
  </si>
  <si>
    <t>2.1.3</t>
  </si>
  <si>
    <t>Relé fotoelétrico para comando de iluminação externa 1000 w - fornecimento e instalação</t>
  </si>
  <si>
    <t>2.2</t>
  </si>
  <si>
    <t>RUA LAUDELINA DA SILVA (ANTIGA RUA 35)</t>
  </si>
  <si>
    <t>2.2.1</t>
  </si>
  <si>
    <t>2.2.2</t>
  </si>
  <si>
    <t>Luminária de led para iluminação pública, de 68 w até 97 w - fornecimento e instalação, eficiência mínima de 150 lm/W</t>
  </si>
  <si>
    <t>2.2.3</t>
  </si>
  <si>
    <t>2.3</t>
  </si>
  <si>
    <t>RUA ANTÔNIO BORSSATO (ANTIGA RUA 40)</t>
  </si>
  <si>
    <t>2.3.1</t>
  </si>
  <si>
    <t>2.3.2</t>
  </si>
  <si>
    <t>2.3.3</t>
  </si>
  <si>
    <t>2.4</t>
  </si>
  <si>
    <t>RUA JOSÉ MOREIRA (ANTIGA RUA 39)</t>
  </si>
  <si>
    <t>2.4.1</t>
  </si>
  <si>
    <t>2.4.2</t>
  </si>
  <si>
    <t>2.4.3</t>
  </si>
  <si>
    <t>2.5</t>
  </si>
  <si>
    <t>RUA ONANI GOMES DA SILVA (ANTIGA RUA 29)</t>
  </si>
  <si>
    <t>2.5.1</t>
  </si>
  <si>
    <t>2.5.2</t>
  </si>
  <si>
    <t>2.5.3</t>
  </si>
  <si>
    <t>2.6</t>
  </si>
  <si>
    <t>RUA GENI DE SOUZA MUNHOZ (ANTIGA RUA 36)</t>
  </si>
  <si>
    <t>2.6.1</t>
  </si>
  <si>
    <t>2.6.2</t>
  </si>
  <si>
    <t>2.6.3</t>
  </si>
  <si>
    <t>2.7</t>
  </si>
  <si>
    <t>RUA ALCIDES RIBEIRO DE CARVALHO (ANTIGA RUA 37)</t>
  </si>
  <si>
    <t>2.7.1</t>
  </si>
  <si>
    <t>2.7.2</t>
  </si>
  <si>
    <t>2.7.3</t>
  </si>
  <si>
    <t>2.8</t>
  </si>
  <si>
    <t>RUA CARLOS DE JESUS DOMINGUES (ANTIGA RUA 41)</t>
  </si>
  <si>
    <t>2.8.1</t>
  </si>
  <si>
    <t>2.8.2</t>
  </si>
  <si>
    <t>2.8.3</t>
  </si>
  <si>
    <t>2.9</t>
  </si>
  <si>
    <t>RUA JOSÉ JOAQUIM DE SOUZA (ANTIGA RUA 27)</t>
  </si>
  <si>
    <t>2.9.1</t>
  </si>
  <si>
    <t>2.9.2</t>
  </si>
  <si>
    <t>2.9.3</t>
  </si>
  <si>
    <t>2.10</t>
  </si>
  <si>
    <t>RUA FRANCISCO CORDEIRO AGUADO (ANTIGA RUA 42)</t>
  </si>
  <si>
    <t>2.10.1</t>
  </si>
  <si>
    <t>2.10.2</t>
  </si>
  <si>
    <t>2.10.3</t>
  </si>
  <si>
    <t>2.11</t>
  </si>
  <si>
    <t>RUA IDALÍCIA BISPO DE OLIVEIRA (ANTIGA RUA 43)</t>
  </si>
  <si>
    <t>2.11.1</t>
  </si>
  <si>
    <t>2.11.2</t>
  </si>
  <si>
    <t>2.11.3</t>
  </si>
  <si>
    <t>2.12</t>
  </si>
  <si>
    <t>RUA JAYME CASTRO (ANTIGA RUA 22)</t>
  </si>
  <si>
    <t>2.12.1</t>
  </si>
  <si>
    <t>2.12.2</t>
  </si>
  <si>
    <t>2.12.3</t>
  </si>
  <si>
    <t>2.13</t>
  </si>
  <si>
    <t>RUA JOAQUIM ALVES DE PAIVA (ANTIGA RUA 23)</t>
  </si>
  <si>
    <t>2.13.1</t>
  </si>
  <si>
    <t>2.13.2</t>
  </si>
  <si>
    <t>2.13.3</t>
  </si>
  <si>
    <t>2.14</t>
  </si>
  <si>
    <t>RUA ETELVINA BARBOSA (ANTIGA RUA 28)</t>
  </si>
  <si>
    <t>2.14.1</t>
  </si>
  <si>
    <t>2.14.2</t>
  </si>
  <si>
    <t>2.14.3</t>
  </si>
  <si>
    <t>2.15</t>
  </si>
  <si>
    <t>RUA LORMINO SOARES DE SOUZA (ANTIGA RUA 38)</t>
  </si>
  <si>
    <t>2.15.1</t>
  </si>
  <si>
    <t>2.15.2</t>
  </si>
  <si>
    <t>2.15.3</t>
  </si>
  <si>
    <t>2.16</t>
  </si>
  <si>
    <t>RUA SILVIA MARIA DA LUZ (ANTIGA RUA 11)</t>
  </si>
  <si>
    <t>2.16.1</t>
  </si>
  <si>
    <t>2.16.2</t>
  </si>
  <si>
    <t>2.16.3</t>
  </si>
  <si>
    <t>SUBSTITUIÇÃO DE LUMINÁRIA LED - JARDIM CAMPESTRE I e II</t>
  </si>
  <si>
    <t>3.1</t>
  </si>
  <si>
    <t>AVENIDA  ANTÔNIO DE CARVALHO</t>
  </si>
  <si>
    <t>3.1.1</t>
  </si>
  <si>
    <t>04.17.040</t>
  </si>
  <si>
    <t>Remoção de aparelho de iluminação ou projetor fixo em poste ou braço</t>
  </si>
  <si>
    <t>3.1.2</t>
  </si>
  <si>
    <t>Luminária de led para iluminação pública, de 138 w até 180 w - fornecimento e instalação, eficiência mínima de 150 lm/W</t>
  </si>
  <si>
    <t>3.1.3</t>
  </si>
  <si>
    <t>3.2</t>
  </si>
  <si>
    <t>RUA FRANCISCO DE GÓES VIEIRA</t>
  </si>
  <si>
    <t>3.2.1</t>
  </si>
  <si>
    <t>3.2.2</t>
  </si>
  <si>
    <t>3.2.3</t>
  </si>
  <si>
    <t>3.3</t>
  </si>
  <si>
    <t>RUA PEDRO BALDUÍNO DE OLIVEIRA</t>
  </si>
  <si>
    <t>3.3.1</t>
  </si>
  <si>
    <t>3.3.2</t>
  </si>
  <si>
    <t>3.3.3</t>
  </si>
  <si>
    <t>3.4</t>
  </si>
  <si>
    <t>RUA CONCEIÇÃO MEDEIROS DE CAMPOS</t>
  </si>
  <si>
    <t>3.4.1</t>
  </si>
  <si>
    <t>3.4.2</t>
  </si>
  <si>
    <t>3.4.3</t>
  </si>
  <si>
    <t>3.5</t>
  </si>
  <si>
    <t>RUA ALFREDO FERREIRA DOS SANTOS</t>
  </si>
  <si>
    <t>3.5.1</t>
  </si>
  <si>
    <t>3.5.2</t>
  </si>
  <si>
    <t>3.5.3</t>
  </si>
  <si>
    <t>3.6</t>
  </si>
  <si>
    <t>RUA SEBASTIÃO FRANCELINO</t>
  </si>
  <si>
    <t>3.6.1</t>
  </si>
  <si>
    <t>3.6.2</t>
  </si>
  <si>
    <t>3.6.3</t>
  </si>
  <si>
    <t>3.7</t>
  </si>
  <si>
    <t>RUA JANETE MARIA HERBETTA</t>
  </si>
  <si>
    <t>3.7.1</t>
  </si>
  <si>
    <t>3.7.2</t>
  </si>
  <si>
    <t>3.7.3</t>
  </si>
  <si>
    <t>3.8</t>
  </si>
  <si>
    <t>RUA BENEDITO MANOEL CASTANHO</t>
  </si>
  <si>
    <t>3.8.1</t>
  </si>
  <si>
    <t>3.8.2</t>
  </si>
  <si>
    <t>3.8.3</t>
  </si>
  <si>
    <t>3.9</t>
  </si>
  <si>
    <t>RUA JOAQUIM ANTUNES CORRÊA</t>
  </si>
  <si>
    <t>3.9.1</t>
  </si>
  <si>
    <t>3.9.2</t>
  </si>
  <si>
    <t>3.9.3</t>
  </si>
  <si>
    <t>3.10</t>
  </si>
  <si>
    <t>RUA BENEDITO MORAES MARQUES</t>
  </si>
  <si>
    <t>3.10.1</t>
  </si>
  <si>
    <t>3.10.2</t>
  </si>
  <si>
    <t>3.10.3</t>
  </si>
  <si>
    <t>3.11</t>
  </si>
  <si>
    <t>RUA ANTÔNIO CARLOS CARVALHO</t>
  </si>
  <si>
    <t>3.11.1</t>
  </si>
  <si>
    <t>3.11.2</t>
  </si>
  <si>
    <t>3.11.3</t>
  </si>
  <si>
    <t>3.12</t>
  </si>
  <si>
    <t>RUA JOSÉ MORAES ROSA</t>
  </si>
  <si>
    <t>3.12.1</t>
  </si>
  <si>
    <t>3.12.2</t>
  </si>
  <si>
    <t>3.12.3</t>
  </si>
  <si>
    <t>3.13</t>
  </si>
  <si>
    <t>RUA ANTÔNIO ALMEIDA ROSA</t>
  </si>
  <si>
    <t>3.13.1</t>
  </si>
  <si>
    <t>3.13.2</t>
  </si>
  <si>
    <t>3.13.3</t>
  </si>
  <si>
    <t>3.14</t>
  </si>
  <si>
    <t>RUA MARIA CONCEIÇÃO VÁLIO</t>
  </si>
  <si>
    <t>3.14.1</t>
  </si>
  <si>
    <t>3.14.2</t>
  </si>
  <si>
    <t>3.14.4</t>
  </si>
  <si>
    <t>3.15</t>
  </si>
  <si>
    <t>RUA MARCOLINO GOMES DE OLIVEIRA</t>
  </si>
  <si>
    <t>3.15.1</t>
  </si>
  <si>
    <t>3.15.2</t>
  </si>
  <si>
    <t>3.15.3</t>
  </si>
  <si>
    <t>3.16</t>
  </si>
  <si>
    <t>RUA ANTÔNIO BENEDITO DE OLIVEIRA</t>
  </si>
  <si>
    <t>3.16.1</t>
  </si>
  <si>
    <t>3.16.2</t>
  </si>
  <si>
    <t>3.16.3</t>
  </si>
  <si>
    <t>3.17</t>
  </si>
  <si>
    <t>RUA SEVERINA OLIVEIRA ANDRADE</t>
  </si>
  <si>
    <t>3.17.1</t>
  </si>
  <si>
    <t>3.17.2</t>
  </si>
  <si>
    <t>3.17.3</t>
  </si>
  <si>
    <t>3.18</t>
  </si>
  <si>
    <t>RUA LEÔNIDAS RODRIGUES DA SILVA</t>
  </si>
  <si>
    <t>3.18.1</t>
  </si>
  <si>
    <t>3.18.2</t>
  </si>
  <si>
    <t>3.18.3</t>
  </si>
  <si>
    <t>3.19</t>
  </si>
  <si>
    <t>RUA ANTÔNIO MORAES ROSA</t>
  </si>
  <si>
    <t>3.19.1</t>
  </si>
  <si>
    <t>3.19.2</t>
  </si>
  <si>
    <t>3.19.3</t>
  </si>
  <si>
    <t>3.20</t>
  </si>
  <si>
    <t>RUA LAZÁRO PEREIRA DAS NEVES</t>
  </si>
  <si>
    <t>3.20.1</t>
  </si>
  <si>
    <t>3.20.2</t>
  </si>
  <si>
    <t>3.20.3</t>
  </si>
  <si>
    <t>3.21</t>
  </si>
  <si>
    <t>RUA GULIVER TODESCO</t>
  </si>
  <si>
    <t>3.21.1</t>
  </si>
  <si>
    <t>3.21.2</t>
  </si>
  <si>
    <t>3.21.3</t>
  </si>
  <si>
    <t>3.22</t>
  </si>
  <si>
    <t>RUA JOSÉ DE PAULA ROSA</t>
  </si>
  <si>
    <t>3.22.1</t>
  </si>
  <si>
    <t>3.22.2</t>
  </si>
  <si>
    <t>3.22.3</t>
  </si>
  <si>
    <t>3.23</t>
  </si>
  <si>
    <t>RUA GENÉSIO GOMES RIBEIRO</t>
  </si>
  <si>
    <t>3.23.1</t>
  </si>
  <si>
    <t>3.23.2</t>
  </si>
  <si>
    <t>3.23.3</t>
  </si>
  <si>
    <t>SUBSTITUIÇÃO DE LUMINÁRIA LED - CAMPO GRANDE</t>
  </si>
  <si>
    <t>4.1</t>
  </si>
  <si>
    <t>RUA DURVALINO COSTA E SILVA</t>
  </si>
  <si>
    <t>4.1.1</t>
  </si>
  <si>
    <t>4.1.2</t>
  </si>
  <si>
    <t>4.1.3</t>
  </si>
  <si>
    <t>TOTAL DE LUMINÁRIAS</t>
  </si>
  <si>
    <t>CRONOGRAMA FÍSICO -FINANCEIRO</t>
  </si>
  <si>
    <r>
      <rPr>
        <b/>
        <sz val="13"/>
        <color rgb="FF000000"/>
        <rFont val="Arial"/>
        <charset val="1"/>
      </rPr>
      <t xml:space="preserve">OBRA/SERVIÇO: </t>
    </r>
    <r>
      <rPr>
        <sz val="13"/>
        <color rgb="FF000000"/>
        <rFont val="Arial"/>
        <charset val="1"/>
      </rPr>
      <t>INSTALAÇÃO E SUBSTITUIÇÃO DE LUMINÁRIAS CONVENCIONAIS POR LUMINÁRIAS LED</t>
    </r>
  </si>
  <si>
    <r>
      <rPr>
        <b/>
        <sz val="13"/>
        <color rgb="FF000000"/>
        <rFont val="Arial"/>
        <charset val="1"/>
      </rPr>
      <t xml:space="preserve">LOCAL: </t>
    </r>
    <r>
      <rPr>
        <sz val="13"/>
        <color rgb="FF000000"/>
        <rFont val="Arial"/>
        <charset val="1"/>
      </rPr>
      <t>RUAS DOS BAIRROS JARDIM CANANÉIA, PARQUE RESIDENCIAL CAMPESTRE I, PARQUE RESIDENCIAL CAMPESTRE II E CAMPO GRANDE</t>
    </r>
  </si>
  <si>
    <t>DESCRIÇÃO</t>
  </si>
  <si>
    <t>ETAPA</t>
  </si>
  <si>
    <t>1º MÊS</t>
  </si>
  <si>
    <t>2º MÊS</t>
  </si>
  <si>
    <t>TOTAL POR SERVIÇOS</t>
  </si>
  <si>
    <t>VALOR</t>
  </si>
  <si>
    <t>%</t>
  </si>
  <si>
    <t>TOTAL POR MÊS/
TOTAL GERAL</t>
  </si>
  <si>
    <t>PILAR DO SUL-SP, 16 DE AGOSTO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</si>
</sst>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&quot;R$ &quot;#,##0.00"/>
    <numFmt numFmtId="165" formatCode="[$R$-416]\ #,##0.00;[Red]\-[$R$-416]\ #,##0.00"/>
  </numFmts>
  <fonts count="17">
    <font>
      <sz val="11"/>
      <color rgb="FF000000"/>
      <name val="Calibri"/>
      <charset val="1"/>
    </font>
    <font>
      <sz val="14"/>
      <color rgb="FF000000"/>
      <name val="Arial"/>
      <charset val="1"/>
    </font>
    <font>
      <b/>
      <sz val="13"/>
      <color rgb="FF000000"/>
      <name val="Arial"/>
      <charset val="1"/>
    </font>
    <font>
      <sz val="13"/>
      <name val="Arial"/>
      <charset val="1"/>
    </font>
    <font>
      <b/>
      <sz val="13"/>
      <name val="Arial"/>
      <charset val="1"/>
    </font>
    <font>
      <sz val="13"/>
      <color rgb="FF000000"/>
      <name val="Arial"/>
      <charset val="1"/>
    </font>
    <font>
      <sz val="14"/>
      <color rgb="FF000000"/>
      <name val="Calibri"/>
      <charset val="134"/>
    </font>
    <font>
      <b/>
      <sz val="13"/>
      <name val="Arial"/>
      <charset val="134"/>
    </font>
    <font>
      <sz val="12"/>
      <color rgb="FF000000"/>
      <name val="Arial"/>
      <charset val="1"/>
    </font>
    <font>
      <sz val="12"/>
      <name val="Arial"/>
      <charset val="134"/>
    </font>
    <font>
      <b/>
      <sz val="12"/>
      <color rgb="FF000000"/>
      <name val="Arial"/>
      <charset val="1"/>
    </font>
    <font>
      <b/>
      <sz val="12"/>
      <name val="Arial"/>
      <charset val="134"/>
    </font>
    <font>
      <sz val="12"/>
      <color rgb="FF000000"/>
      <name val="Arial"/>
      <charset val="134"/>
    </font>
    <font>
      <sz val="10"/>
      <color rgb="FF000000"/>
      <name val="MS Sans Serif"/>
      <charset val="1"/>
    </font>
    <font>
      <sz val="10"/>
      <name val="MS Sans Serif"/>
      <charset val="1"/>
    </font>
    <font>
      <sz val="11"/>
      <color indexed="8"/>
      <name val="Calibri"/>
      <charset val="134"/>
    </font>
    <font>
      <sz val="11"/>
      <color rgb="FF000000"/>
      <name val="Calibri"/>
      <charset val="1"/>
    </font>
  </fonts>
  <fills count="10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rgb="FFB2B2B2"/>
        <bgColor rgb="FFAFABAB"/>
      </patternFill>
    </fill>
    <fill>
      <patternFill patternType="solid">
        <fgColor rgb="FF999999"/>
        <bgColor rgb="FFAFABAB"/>
      </patternFill>
    </fill>
    <fill>
      <patternFill patternType="solid">
        <fgColor rgb="FFFFFFFF"/>
        <bgColor rgb="FFE7E6E6"/>
      </patternFill>
    </fill>
    <fill>
      <patternFill patternType="solid">
        <fgColor rgb="FFBFBFBF"/>
        <bgColor rgb="FFCCCC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5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4" fillId="0" borderId="0"/>
    <xf numFmtId="44" fontId="16" fillId="0" borderId="0" applyFont="0" applyFill="0" applyBorder="0" applyAlignment="0" applyProtection="0"/>
    <xf numFmtId="0" fontId="13" fillId="0" borderId="0"/>
    <xf numFmtId="0" fontId="16" fillId="0" borderId="0"/>
    <xf numFmtId="0" fontId="15" fillId="0" borderId="0"/>
  </cellStyleXfs>
  <cellXfs count="95">
    <xf numFmtId="0" fontId="0" fillId="0" borderId="0" xfId="0"/>
    <xf numFmtId="0" fontId="0" fillId="0" borderId="0" xfId="0" applyAlignment="1" applyProtection="1"/>
    <xf numFmtId="0" fontId="0" fillId="2" borderId="0" xfId="0" applyFill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vertical="center"/>
    </xf>
    <xf numFmtId="0" fontId="2" fillId="4" borderId="5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4" fillId="0" borderId="5" xfId="1" applyFont="1" applyBorder="1" applyAlignment="1" applyProtection="1">
      <alignment horizontal="center" vertical="center"/>
    </xf>
    <xf numFmtId="164" fontId="3" fillId="0" borderId="5" xfId="1" applyNumberFormat="1" applyFont="1" applyBorder="1" applyAlignment="1" applyProtection="1">
      <alignment horizontal="center" vertical="center"/>
    </xf>
    <xf numFmtId="10" fontId="3" fillId="0" borderId="6" xfId="1" applyNumberFormat="1" applyFont="1" applyBorder="1" applyAlignment="1" applyProtection="1">
      <alignment horizontal="center" vertical="center"/>
    </xf>
    <xf numFmtId="164" fontId="3" fillId="5" borderId="5" xfId="1" applyNumberFormat="1" applyFont="1" applyFill="1" applyBorder="1" applyAlignment="1" applyProtection="1">
      <alignment horizontal="center" vertical="center"/>
    </xf>
    <xf numFmtId="10" fontId="3" fillId="5" borderId="6" xfId="1" applyNumberFormat="1" applyFont="1" applyFill="1" applyBorder="1" applyAlignment="1" applyProtection="1">
      <alignment horizontal="center" vertical="center"/>
    </xf>
    <xf numFmtId="164" fontId="3" fillId="0" borderId="5" xfId="0" applyNumberFormat="1" applyFont="1" applyBorder="1" applyAlignment="1" applyProtection="1">
      <alignment horizontal="center" vertical="center"/>
    </xf>
    <xf numFmtId="164" fontId="3" fillId="0" borderId="5" xfId="0" applyNumberFormat="1" applyFont="1" applyBorder="1" applyAlignment="1" applyProtection="1">
      <alignment horizontal="center"/>
    </xf>
    <xf numFmtId="0" fontId="3" fillId="0" borderId="5" xfId="0" applyFont="1" applyBorder="1" applyAlignment="1" applyProtection="1"/>
    <xf numFmtId="0" fontId="6" fillId="0" borderId="0" xfId="0" applyFont="1" applyAlignment="1" applyProtection="1"/>
    <xf numFmtId="0" fontId="3" fillId="0" borderId="5" xfId="0" applyFont="1" applyBorder="1" applyAlignment="1" applyProtection="1">
      <alignment horizontal="center" vertical="center"/>
    </xf>
    <xf numFmtId="10" fontId="3" fillId="0" borderId="6" xfId="0" applyNumberFormat="1" applyFont="1" applyBorder="1" applyAlignment="1" applyProtection="1">
      <alignment horizontal="center"/>
    </xf>
    <xf numFmtId="164" fontId="3" fillId="0" borderId="16" xfId="1" applyNumberFormat="1" applyFont="1" applyBorder="1" applyAlignment="1" applyProtection="1">
      <alignment horizontal="center" vertical="center"/>
    </xf>
    <xf numFmtId="164" fontId="3" fillId="5" borderId="16" xfId="1" applyNumberFormat="1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/>
    </xf>
    <xf numFmtId="10" fontId="3" fillId="5" borderId="6" xfId="1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justify" vertical="center" wrapText="1"/>
    </xf>
    <xf numFmtId="0" fontId="10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11" fillId="7" borderId="1" xfId="0" applyFont="1" applyFill="1" applyBorder="1" applyAlignment="1" applyProtection="1">
      <alignment horizontal="center" vertical="center"/>
    </xf>
    <xf numFmtId="0" fontId="10" fillId="7" borderId="1" xfId="0" applyFont="1" applyFill="1" applyBorder="1" applyAlignment="1" applyProtection="1">
      <alignment horizontal="center" vertical="center"/>
    </xf>
    <xf numFmtId="0" fontId="10" fillId="7" borderId="1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left" vertical="center"/>
    </xf>
    <xf numFmtId="2" fontId="8" fillId="0" borderId="1" xfId="0" applyNumberFormat="1" applyFont="1" applyFill="1" applyBorder="1" applyAlignment="1" applyProtection="1">
      <alignment horizontal="center" vertical="center"/>
    </xf>
    <xf numFmtId="164" fontId="9" fillId="0" borderId="1" xfId="0" applyNumberFormat="1" applyFont="1" applyFill="1" applyBorder="1" applyAlignment="1" applyProtection="1">
      <alignment horizontal="center" vertical="center"/>
    </xf>
    <xf numFmtId="164" fontId="8" fillId="0" borderId="1" xfId="0" applyNumberFormat="1" applyFont="1" applyFill="1" applyBorder="1" applyAlignment="1" applyProtection="1">
      <alignment horizontal="center" vertical="center"/>
    </xf>
    <xf numFmtId="0" fontId="8" fillId="7" borderId="1" xfId="0" applyFont="1" applyFill="1" applyBorder="1" applyAlignment="1" applyProtection="1">
      <alignment horizontal="center" vertical="center"/>
    </xf>
    <xf numFmtId="164" fontId="9" fillId="7" borderId="1" xfId="0" applyNumberFormat="1" applyFont="1" applyFill="1" applyBorder="1" applyAlignment="1" applyProtection="1">
      <alignment horizontal="center" vertical="center"/>
    </xf>
    <xf numFmtId="164" fontId="8" fillId="7" borderId="1" xfId="0" applyNumberFormat="1" applyFont="1" applyFill="1" applyBorder="1" applyAlignment="1" applyProtection="1">
      <alignment horizontal="center" vertical="center"/>
    </xf>
    <xf numFmtId="0" fontId="10" fillId="8" borderId="1" xfId="0" applyFont="1" applyFill="1" applyBorder="1" applyAlignment="1" applyProtection="1">
      <alignment horizontal="center" vertical="center"/>
    </xf>
    <xf numFmtId="0" fontId="8" fillId="8" borderId="1" xfId="0" applyFont="1" applyFill="1" applyBorder="1" applyAlignment="1" applyProtection="1">
      <alignment horizontal="center" vertical="center"/>
    </xf>
    <xf numFmtId="0" fontId="10" fillId="8" borderId="1" xfId="0" applyFont="1" applyFill="1" applyBorder="1" applyAlignment="1" applyProtection="1">
      <alignment horizontal="left" vertical="center"/>
    </xf>
    <xf numFmtId="164" fontId="9" fillId="8" borderId="1" xfId="0" applyNumberFormat="1" applyFont="1" applyFill="1" applyBorder="1" applyAlignment="1" applyProtection="1">
      <alignment horizontal="center" vertical="center"/>
    </xf>
    <xf numFmtId="164" fontId="8" fillId="8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center" vertical="center"/>
    </xf>
    <xf numFmtId="4" fontId="11" fillId="9" borderId="1" xfId="5" applyNumberFormat="1" applyFont="1" applyFill="1" applyBorder="1" applyAlignment="1">
      <alignment horizontal="center" vertical="center" wrapText="1"/>
    </xf>
    <xf numFmtId="2" fontId="11" fillId="0" borderId="1" xfId="5" applyNumberFormat="1" applyFont="1" applyFill="1" applyBorder="1" applyAlignment="1">
      <alignment vertical="center" wrapText="1"/>
    </xf>
    <xf numFmtId="49" fontId="9" fillId="0" borderId="1" xfId="2" applyNumberFormat="1" applyFont="1" applyFill="1" applyBorder="1" applyAlignment="1" applyProtection="1">
      <alignment horizontal="center" vertical="center" wrapText="1"/>
    </xf>
    <xf numFmtId="2" fontId="9" fillId="0" borderId="1" xfId="5" applyNumberFormat="1" applyFont="1" applyFill="1" applyBorder="1" applyAlignment="1">
      <alignment vertical="center"/>
    </xf>
    <xf numFmtId="0" fontId="9" fillId="0" borderId="1" xfId="2" applyNumberFormat="1" applyFont="1" applyFill="1" applyBorder="1" applyAlignment="1" applyProtection="1">
      <alignment horizontal="center" vertical="center" wrapText="1"/>
    </xf>
    <xf numFmtId="10" fontId="9" fillId="0" borderId="1" xfId="2" applyNumberFormat="1" applyFont="1" applyFill="1" applyBorder="1" applyAlignment="1" applyProtection="1">
      <alignment horizontal="center" vertical="center"/>
    </xf>
    <xf numFmtId="2" fontId="11" fillId="0" borderId="1" xfId="5" applyNumberFormat="1" applyFont="1" applyFill="1" applyBorder="1" applyAlignment="1">
      <alignment vertical="center"/>
    </xf>
    <xf numFmtId="164" fontId="10" fillId="7" borderId="1" xfId="0" applyNumberFormat="1" applyFont="1" applyFill="1" applyBorder="1" applyAlignment="1" applyProtection="1">
      <alignment horizontal="center" vertical="center"/>
    </xf>
    <xf numFmtId="164" fontId="10" fillId="8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164" fontId="9" fillId="0" borderId="0" xfId="0" applyNumberFormat="1" applyFont="1" applyFill="1" applyBorder="1" applyAlignment="1" applyProtection="1">
      <alignment horizontal="center" vertical="center"/>
    </xf>
    <xf numFmtId="164" fontId="9" fillId="0" borderId="0" xfId="0" applyNumberFormat="1" applyFont="1" applyBorder="1" applyAlignment="1" applyProtection="1">
      <alignment horizontal="center" vertical="center"/>
    </xf>
    <xf numFmtId="164" fontId="8" fillId="0" borderId="0" xfId="0" applyNumberFormat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0" fontId="2" fillId="3" borderId="1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/>
    </xf>
    <xf numFmtId="0" fontId="2" fillId="0" borderId="1" xfId="1" applyFont="1" applyBorder="1" applyAlignment="1" applyProtection="1">
      <alignment horizontal="left" vertical="center" wrapText="1"/>
    </xf>
    <xf numFmtId="0" fontId="2" fillId="0" borderId="6" xfId="1" applyFont="1" applyBorder="1" applyAlignment="1" applyProtection="1">
      <alignment horizontal="left" vertical="center" wrapText="1"/>
    </xf>
    <xf numFmtId="0" fontId="2" fillId="5" borderId="1" xfId="1" applyFont="1" applyFill="1" applyBorder="1" applyAlignment="1" applyProtection="1">
      <alignment horizontal="left" vertical="center" wrapText="1"/>
    </xf>
    <xf numFmtId="0" fontId="2" fillId="5" borderId="6" xfId="1" applyFont="1" applyFill="1" applyBorder="1" applyAlignment="1" applyProtection="1">
      <alignment horizontal="left" vertical="center" wrapText="1"/>
    </xf>
    <xf numFmtId="0" fontId="4" fillId="5" borderId="1" xfId="1" applyFont="1" applyFill="1" applyBorder="1" applyAlignment="1" applyProtection="1">
      <alignment horizontal="left" vertical="center" wrapText="1"/>
    </xf>
    <xf numFmtId="0" fontId="4" fillId="5" borderId="6" xfId="1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2" fillId="4" borderId="2" xfId="1" applyFont="1" applyFill="1" applyBorder="1" applyAlignment="1" applyProtection="1">
      <alignment horizontal="center" vertical="center"/>
    </xf>
    <xf numFmtId="0" fontId="2" fillId="4" borderId="5" xfId="1" applyFont="1" applyFill="1" applyBorder="1" applyAlignment="1" applyProtection="1">
      <alignment horizontal="center" vertical="center"/>
    </xf>
    <xf numFmtId="165" fontId="4" fillId="6" borderId="5" xfId="1" applyNumberFormat="1" applyFont="1" applyFill="1" applyBorder="1" applyAlignment="1" applyProtection="1">
      <alignment horizontal="center" vertical="center"/>
    </xf>
    <xf numFmtId="165" fontId="4" fillId="6" borderId="13" xfId="1" applyNumberFormat="1" applyFont="1" applyFill="1" applyBorder="1" applyAlignment="1" applyProtection="1">
      <alignment horizontal="center" vertical="center"/>
    </xf>
    <xf numFmtId="10" fontId="4" fillId="3" borderId="6" xfId="1" applyNumberFormat="1" applyFont="1" applyFill="1" applyBorder="1" applyAlignment="1" applyProtection="1">
      <alignment horizontal="center" vertical="center"/>
    </xf>
    <xf numFmtId="10" fontId="4" fillId="3" borderId="14" xfId="1" applyNumberFormat="1" applyFont="1" applyFill="1" applyBorder="1" applyAlignment="1" applyProtection="1">
      <alignment horizontal="center" vertical="center"/>
    </xf>
    <xf numFmtId="10" fontId="4" fillId="6" borderId="6" xfId="1" applyNumberFormat="1" applyFont="1" applyFill="1" applyBorder="1" applyAlignment="1" applyProtection="1">
      <alignment horizontal="center" vertical="center"/>
    </xf>
    <xf numFmtId="10" fontId="4" fillId="6" borderId="14" xfId="1" applyNumberFormat="1" applyFont="1" applyFill="1" applyBorder="1" applyAlignment="1" applyProtection="1">
      <alignment horizontal="center" vertical="center"/>
    </xf>
    <xf numFmtId="4" fontId="2" fillId="4" borderId="15" xfId="1" applyNumberFormat="1" applyFont="1" applyFill="1" applyBorder="1" applyAlignment="1" applyProtection="1">
      <alignment horizontal="center" vertical="center" wrapText="1"/>
    </xf>
    <xf numFmtId="4" fontId="2" fillId="4" borderId="16" xfId="1" applyNumberFormat="1" applyFont="1" applyFill="1" applyBorder="1" applyAlignment="1" applyProtection="1">
      <alignment horizontal="center" vertical="center" wrapText="1"/>
    </xf>
    <xf numFmtId="165" fontId="7" fillId="6" borderId="16" xfId="1" applyNumberFormat="1" applyFont="1" applyFill="1" applyBorder="1" applyAlignment="1" applyProtection="1">
      <alignment horizontal="center" vertical="center"/>
    </xf>
    <xf numFmtId="165" fontId="7" fillId="6" borderId="17" xfId="1" applyNumberFormat="1" applyFont="1" applyFill="1" applyBorder="1" applyAlignment="1" applyProtection="1">
      <alignment horizontal="center" vertical="center"/>
    </xf>
    <xf numFmtId="0" fontId="2" fillId="4" borderId="3" xfId="1" applyFont="1" applyFill="1" applyBorder="1" applyAlignment="1" applyProtection="1">
      <alignment horizontal="center" vertical="center"/>
    </xf>
    <xf numFmtId="0" fontId="2" fillId="4" borderId="4" xfId="1" applyFont="1" applyFill="1" applyBorder="1" applyAlignment="1" applyProtection="1">
      <alignment horizontal="center" vertical="center"/>
    </xf>
    <xf numFmtId="0" fontId="2" fillId="4" borderId="1" xfId="1" applyFont="1" applyFill="1" applyBorder="1" applyAlignment="1" applyProtection="1">
      <alignment horizontal="center" vertical="center"/>
    </xf>
    <xf numFmtId="0" fontId="2" fillId="4" borderId="6" xfId="1" applyFont="1" applyFill="1" applyBorder="1" applyAlignment="1" applyProtection="1">
      <alignment horizontal="center" vertical="center"/>
    </xf>
    <xf numFmtId="0" fontId="4" fillId="5" borderId="7" xfId="1" applyFont="1" applyFill="1" applyBorder="1" applyAlignment="1" applyProtection="1">
      <alignment horizontal="center" vertical="center" wrapText="1"/>
    </xf>
    <xf numFmtId="0" fontId="4" fillId="5" borderId="8" xfId="1" applyFont="1" applyFill="1" applyBorder="1" applyAlignment="1" applyProtection="1">
      <alignment horizontal="center" vertical="center"/>
    </xf>
    <xf numFmtId="0" fontId="4" fillId="5" borderId="9" xfId="1" applyFont="1" applyFill="1" applyBorder="1" applyAlignment="1" applyProtection="1">
      <alignment horizontal="center" vertical="center"/>
    </xf>
    <xf numFmtId="0" fontId="4" fillId="5" borderId="10" xfId="1" applyFont="1" applyFill="1" applyBorder="1" applyAlignment="1" applyProtection="1">
      <alignment horizontal="center" vertical="center"/>
    </xf>
    <xf numFmtId="0" fontId="4" fillId="5" borderId="11" xfId="1" applyFont="1" applyFill="1" applyBorder="1" applyAlignment="1" applyProtection="1">
      <alignment horizontal="center" vertical="center"/>
    </xf>
    <xf numFmtId="0" fontId="4" fillId="5" borderId="12" xfId="1" applyFont="1" applyFill="1" applyBorder="1" applyAlignment="1" applyProtection="1">
      <alignment horizontal="center" vertical="center"/>
    </xf>
  </cellXfs>
  <cellStyles count="6">
    <cellStyle name="Moeda" xfId="2" builtinId="4"/>
    <cellStyle name="Normal" xfId="0" builtinId="0"/>
    <cellStyle name="Normal 2 2" xfId="3"/>
    <cellStyle name="Normal 3" xfId="4"/>
    <cellStyle name="Normal 3 2" xfId="1"/>
    <cellStyle name="Separador de milhares 142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AFABAB"/>
      <rgbColor rgb="00993366"/>
      <rgbColor rgb="00E7E6E6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DDDDD"/>
      <rgbColor rgb="00FFFF99"/>
      <rgbColor rgb="0099CCFF"/>
      <rgbColor rgb="00FF99CC"/>
      <rgbColor rgb="00B2B2B2"/>
      <rgbColor rgb="00D9D9D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70AD47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6.16.15.115\X:\Obras%20P&#250;blicas\ANO%202023\ILUMINA&#199;&#195;O%20P&#218;BLICA%20-%20CANAN&#201;IA%20E%20CAMPESTRE\LICITA&#199;&#195;O\Sudec\Obras%20P&#250;blicas\ANO%202022\Instala&#231;&#227;o%20de%20Ilumina&#231;&#227;o%20P&#250;blica%20LED%20-%20Bairro%20Jardim%20Marajoara%20e%20Jardim%20Primavera\PLANILHA%20OR&#199;AMENT&#193;RIA_%20R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CRONOGRAMA"/>
    </sheetNames>
    <sheetDataSet>
      <sheetData sheetId="0">
        <row r="14">
          <cell r="D14" t="str">
            <v>SERVIÇOS PRELIMINARES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186"/>
  <sheetViews>
    <sheetView topLeftCell="B1" workbookViewId="0">
      <selection activeCell="B4" sqref="B3:B4"/>
    </sheetView>
  </sheetViews>
  <sheetFormatPr defaultRowHeight="15"/>
  <cols>
    <col min="1" max="1" width="165.42578125" bestFit="1" customWidth="1"/>
    <col min="3" max="3" width="11.42578125" bestFit="1" customWidth="1"/>
    <col min="4" max="4" width="78.140625" bestFit="1" customWidth="1"/>
    <col min="5" max="5" width="11.85546875" bestFit="1" customWidth="1"/>
    <col min="6" max="6" width="16.7109375" bestFit="1" customWidth="1"/>
    <col min="7" max="7" width="21.140625" bestFit="1" customWidth="1"/>
    <col min="8" max="9" width="17.7109375" bestFit="1" customWidth="1"/>
    <col min="10" max="10" width="16.42578125" bestFit="1" customWidth="1"/>
  </cols>
  <sheetData>
    <row r="5" spans="1:12" ht="15.75">
      <c r="J5" s="45"/>
      <c r="K5" s="46"/>
      <c r="L5" s="46"/>
    </row>
    <row r="6" spans="1:12" ht="272.25">
      <c r="A6" s="24" t="s">
        <v>0</v>
      </c>
      <c r="B6" s="24"/>
      <c r="C6" s="24"/>
      <c r="D6" s="24"/>
      <c r="E6" s="24"/>
      <c r="F6" s="24"/>
      <c r="G6" s="24"/>
      <c r="H6" s="25"/>
      <c r="I6" s="25"/>
      <c r="J6" s="46"/>
    </row>
    <row r="7" spans="1:12" ht="110.25">
      <c r="A7" s="24"/>
      <c r="B7" s="24"/>
      <c r="C7" s="24"/>
      <c r="D7" s="24"/>
      <c r="E7" s="24"/>
      <c r="F7" s="24"/>
      <c r="G7" s="24"/>
      <c r="I7" s="47" t="s">
        <v>1</v>
      </c>
      <c r="J7" s="47"/>
    </row>
    <row r="8" spans="1:12" ht="30">
      <c r="A8" s="25" t="s">
        <v>2</v>
      </c>
      <c r="B8" s="25"/>
      <c r="C8" s="25"/>
      <c r="D8" s="25"/>
      <c r="E8" s="25"/>
      <c r="F8" s="25"/>
      <c r="I8" s="48" t="s">
        <v>3</v>
      </c>
      <c r="J8" s="49" t="s">
        <v>4</v>
      </c>
    </row>
    <row r="9" spans="1:12" ht="30">
      <c r="A9" s="25"/>
      <c r="B9" s="25"/>
      <c r="C9" s="25"/>
      <c r="D9" s="25"/>
      <c r="E9" s="25"/>
      <c r="F9" s="25"/>
      <c r="I9" s="50" t="s">
        <v>5</v>
      </c>
      <c r="J9" s="49" t="s">
        <v>6</v>
      </c>
    </row>
    <row r="10" spans="1:12" ht="15.75">
      <c r="A10" s="25"/>
      <c r="B10" s="25"/>
      <c r="C10" s="25"/>
      <c r="D10" s="25"/>
      <c r="E10" s="25"/>
      <c r="F10" s="25"/>
      <c r="I10" s="48" t="s">
        <v>7</v>
      </c>
      <c r="J10" s="51">
        <v>190</v>
      </c>
    </row>
    <row r="11" spans="1:12" ht="15.75">
      <c r="A11" s="25"/>
      <c r="B11" s="25"/>
      <c r="C11" s="25"/>
      <c r="D11" s="25"/>
      <c r="E11" s="25"/>
      <c r="F11" s="25"/>
      <c r="I11" s="50" t="s">
        <v>5</v>
      </c>
      <c r="J11" s="52">
        <v>0.9778</v>
      </c>
    </row>
    <row r="12" spans="1:12" ht="15.75">
      <c r="A12" s="25"/>
      <c r="B12" s="25"/>
      <c r="C12" s="25"/>
      <c r="D12" s="25"/>
      <c r="E12" s="25"/>
      <c r="F12" s="25"/>
      <c r="I12" s="53" t="s">
        <v>8</v>
      </c>
      <c r="J12" s="52">
        <v>0.25</v>
      </c>
    </row>
    <row r="13" spans="1:12" ht="15.75">
      <c r="A13" s="25"/>
      <c r="B13" s="25"/>
      <c r="C13" s="25"/>
      <c r="D13" s="25"/>
      <c r="E13" s="25"/>
      <c r="F13" s="25"/>
      <c r="G13" s="26"/>
      <c r="H13" s="25"/>
      <c r="I13" s="25"/>
      <c r="J13" s="46"/>
    </row>
    <row r="14" spans="1:12" ht="15.75">
      <c r="G14" s="27" t="s">
        <v>9</v>
      </c>
      <c r="H14" s="27"/>
      <c r="I14" s="28" t="s">
        <v>10</v>
      </c>
      <c r="J14" s="28"/>
    </row>
    <row r="15" spans="1:12" ht="15.75">
      <c r="A15" s="28" t="s">
        <v>11</v>
      </c>
      <c r="B15" s="28" t="s">
        <v>12</v>
      </c>
      <c r="C15" s="28" t="s">
        <v>13</v>
      </c>
      <c r="D15" s="28" t="s">
        <v>14</v>
      </c>
      <c r="E15" s="28" t="s">
        <v>15</v>
      </c>
      <c r="F15" s="28" t="s">
        <v>16</v>
      </c>
      <c r="G15" s="27" t="s">
        <v>17</v>
      </c>
      <c r="H15" s="28" t="s">
        <v>18</v>
      </c>
      <c r="I15" s="27" t="s">
        <v>17</v>
      </c>
      <c r="J15" s="28" t="s">
        <v>18</v>
      </c>
    </row>
    <row r="16" spans="1:12" ht="15.75">
      <c r="A16" s="28">
        <v>1</v>
      </c>
      <c r="B16" s="28"/>
      <c r="C16" s="28"/>
      <c r="D16" s="29" t="s">
        <v>19</v>
      </c>
      <c r="E16" s="28"/>
      <c r="F16" s="28"/>
      <c r="G16" s="27"/>
      <c r="H16" s="28"/>
      <c r="I16" s="54">
        <f>SUM(I17)</f>
        <v>5419.32</v>
      </c>
      <c r="J16" s="54">
        <f>SUM(J17)</f>
        <v>6774.1500000000005</v>
      </c>
    </row>
    <row r="17" spans="1:10">
      <c r="A17" s="30" t="s">
        <v>20</v>
      </c>
      <c r="B17" s="30" t="s">
        <v>7</v>
      </c>
      <c r="C17" s="30" t="s">
        <v>21</v>
      </c>
      <c r="D17" s="31" t="s">
        <v>22</v>
      </c>
      <c r="E17" s="30" t="s">
        <v>23</v>
      </c>
      <c r="F17" s="32">
        <v>6</v>
      </c>
      <c r="G17" s="33">
        <v>903.22</v>
      </c>
      <c r="H17" s="34">
        <f t="shared" ref="H17:H22" si="0">G17*1.25</f>
        <v>1129.0250000000001</v>
      </c>
      <c r="I17" s="34">
        <f t="shared" ref="I17:I22" si="1">F17*G17</f>
        <v>5419.32</v>
      </c>
      <c r="J17" s="34">
        <f t="shared" ref="J17:J22" si="2">F17*H17</f>
        <v>6774.1500000000005</v>
      </c>
    </row>
    <row r="18" spans="1:10" ht="15.75">
      <c r="A18" s="28">
        <v>2</v>
      </c>
      <c r="B18" s="35"/>
      <c r="C18" s="35"/>
      <c r="D18" s="29" t="s">
        <v>24</v>
      </c>
      <c r="E18" s="35"/>
      <c r="F18" s="35"/>
      <c r="G18" s="36"/>
      <c r="H18" s="37"/>
      <c r="I18" s="37"/>
      <c r="J18" s="37"/>
    </row>
    <row r="19" spans="1:10" ht="15.75">
      <c r="A19" s="38" t="s">
        <v>25</v>
      </c>
      <c r="B19" s="39"/>
      <c r="C19" s="39"/>
      <c r="D19" s="40" t="s">
        <v>26</v>
      </c>
      <c r="E19" s="39"/>
      <c r="F19" s="39"/>
      <c r="G19" s="41"/>
      <c r="H19" s="42"/>
      <c r="I19" s="55">
        <f>SUM(I20:I22)</f>
        <v>12585.949999999999</v>
      </c>
      <c r="J19" s="55">
        <f>SUM(J20:J22)</f>
        <v>15732.4375</v>
      </c>
    </row>
    <row r="20" spans="1:10" ht="375">
      <c r="A20" s="30" t="s">
        <v>27</v>
      </c>
      <c r="B20" s="30" t="s">
        <v>3</v>
      </c>
      <c r="C20" s="30">
        <v>101636</v>
      </c>
      <c r="D20" s="43" t="s">
        <v>28</v>
      </c>
      <c r="E20" s="30" t="s">
        <v>29</v>
      </c>
      <c r="F20" s="30">
        <v>17</v>
      </c>
      <c r="G20" s="33">
        <v>152.88999999999999</v>
      </c>
      <c r="H20" s="34">
        <f t="shared" si="0"/>
        <v>191.11249999999998</v>
      </c>
      <c r="I20" s="34">
        <f t="shared" si="1"/>
        <v>2599.1299999999997</v>
      </c>
      <c r="J20" s="34">
        <f t="shared" si="2"/>
        <v>3248.9124999999999</v>
      </c>
    </row>
    <row r="21" spans="1:10" ht="300">
      <c r="A21" s="30" t="s">
        <v>30</v>
      </c>
      <c r="B21" s="30" t="s">
        <v>3</v>
      </c>
      <c r="C21" s="30">
        <v>101657</v>
      </c>
      <c r="D21" s="44" t="s">
        <v>31</v>
      </c>
      <c r="E21" s="30" t="s">
        <v>29</v>
      </c>
      <c r="F21" s="30">
        <v>17</v>
      </c>
      <c r="G21" s="33">
        <v>551.91999999999996</v>
      </c>
      <c r="H21" s="34">
        <f t="shared" si="0"/>
        <v>689.9</v>
      </c>
      <c r="I21" s="34">
        <f t="shared" si="1"/>
        <v>9382.64</v>
      </c>
      <c r="J21" s="34">
        <f t="shared" si="2"/>
        <v>11728.3</v>
      </c>
    </row>
    <row r="22" spans="1:10" ht="225">
      <c r="A22" s="30" t="s">
        <v>32</v>
      </c>
      <c r="B22" s="30" t="s">
        <v>3</v>
      </c>
      <c r="C22" s="30">
        <v>101632</v>
      </c>
      <c r="D22" s="43" t="s">
        <v>33</v>
      </c>
      <c r="E22" s="30" t="s">
        <v>29</v>
      </c>
      <c r="F22" s="30">
        <v>17</v>
      </c>
      <c r="G22" s="33">
        <v>35.54</v>
      </c>
      <c r="H22" s="34">
        <f t="shared" si="0"/>
        <v>44.424999999999997</v>
      </c>
      <c r="I22" s="34">
        <f t="shared" si="1"/>
        <v>604.17999999999995</v>
      </c>
      <c r="J22" s="34">
        <f t="shared" si="2"/>
        <v>755.22499999999991</v>
      </c>
    </row>
    <row r="23" spans="1:10" ht="15.75">
      <c r="A23" s="38" t="s">
        <v>34</v>
      </c>
      <c r="B23" s="39"/>
      <c r="C23" s="39"/>
      <c r="D23" s="40" t="s">
        <v>35</v>
      </c>
      <c r="E23" s="39"/>
      <c r="F23" s="39"/>
      <c r="G23" s="41"/>
      <c r="H23" s="42"/>
      <c r="I23" s="55">
        <f>SUM(I24:I26)</f>
        <v>8568.2999999999993</v>
      </c>
      <c r="J23" s="55">
        <f>SUM(J24:J26)</f>
        <v>10710.374999999998</v>
      </c>
    </row>
    <row r="24" spans="1:10" ht="375">
      <c r="A24" s="30" t="s">
        <v>36</v>
      </c>
      <c r="B24" s="30" t="s">
        <v>3</v>
      </c>
      <c r="C24" s="30">
        <v>101636</v>
      </c>
      <c r="D24" s="43" t="s">
        <v>28</v>
      </c>
      <c r="E24" s="30" t="s">
        <v>29</v>
      </c>
      <c r="F24" s="30">
        <v>13</v>
      </c>
      <c r="G24" s="33">
        <v>152.88999999999999</v>
      </c>
      <c r="H24" s="34">
        <f t="shared" ref="H24:H26" si="3">G24*1.25</f>
        <v>191.11249999999998</v>
      </c>
      <c r="I24" s="34">
        <f t="shared" ref="I24:I26" si="4">F24*G24</f>
        <v>1987.5699999999997</v>
      </c>
      <c r="J24" s="34">
        <f t="shared" ref="J24:J26" si="5">F24*H24</f>
        <v>2484.4624999999996</v>
      </c>
    </row>
    <row r="25" spans="1:10" ht="300">
      <c r="A25" s="30" t="s">
        <v>37</v>
      </c>
      <c r="B25" s="30" t="s">
        <v>3</v>
      </c>
      <c r="C25" s="30">
        <v>101656</v>
      </c>
      <c r="D25" s="43" t="s">
        <v>38</v>
      </c>
      <c r="E25" s="30" t="s">
        <v>29</v>
      </c>
      <c r="F25" s="30">
        <v>13</v>
      </c>
      <c r="G25" s="33">
        <v>470.67</v>
      </c>
      <c r="H25" s="34">
        <f t="shared" si="3"/>
        <v>588.33749999999998</v>
      </c>
      <c r="I25" s="34">
        <f t="shared" si="4"/>
        <v>6118.71</v>
      </c>
      <c r="J25" s="34">
        <f t="shared" si="5"/>
        <v>7648.3874999999998</v>
      </c>
    </row>
    <row r="26" spans="1:10" ht="225">
      <c r="A26" s="30" t="s">
        <v>39</v>
      </c>
      <c r="B26" s="30" t="s">
        <v>3</v>
      </c>
      <c r="C26" s="30">
        <v>101632</v>
      </c>
      <c r="D26" s="43" t="s">
        <v>33</v>
      </c>
      <c r="E26" s="30" t="s">
        <v>29</v>
      </c>
      <c r="F26" s="30">
        <v>13</v>
      </c>
      <c r="G26" s="33">
        <v>35.54</v>
      </c>
      <c r="H26" s="34">
        <f t="shared" si="3"/>
        <v>44.424999999999997</v>
      </c>
      <c r="I26" s="34">
        <f t="shared" si="4"/>
        <v>462.02</v>
      </c>
      <c r="J26" s="34">
        <f t="shared" si="5"/>
        <v>577.52499999999998</v>
      </c>
    </row>
    <row r="27" spans="1:10" ht="15.75">
      <c r="A27" s="38" t="s">
        <v>40</v>
      </c>
      <c r="B27" s="39"/>
      <c r="C27" s="39"/>
      <c r="D27" s="40" t="s">
        <v>41</v>
      </c>
      <c r="E27" s="39"/>
      <c r="F27" s="39"/>
      <c r="G27" s="41"/>
      <c r="H27" s="42"/>
      <c r="I27" s="55">
        <f>SUM(I28:I30)</f>
        <v>3295.4999999999995</v>
      </c>
      <c r="J27" s="55">
        <f>SUM(J28:J30)</f>
        <v>4119.375</v>
      </c>
    </row>
    <row r="28" spans="1:10" ht="375">
      <c r="A28" s="30" t="s">
        <v>42</v>
      </c>
      <c r="B28" s="30" t="s">
        <v>3</v>
      </c>
      <c r="C28" s="30">
        <v>101636</v>
      </c>
      <c r="D28" s="43" t="s">
        <v>28</v>
      </c>
      <c r="E28" s="30" t="s">
        <v>29</v>
      </c>
      <c r="F28" s="30">
        <v>5</v>
      </c>
      <c r="G28" s="33">
        <v>152.88999999999999</v>
      </c>
      <c r="H28" s="34">
        <f t="shared" ref="H28:H30" si="6">G28*1.25</f>
        <v>191.11249999999998</v>
      </c>
      <c r="I28" s="34">
        <f t="shared" ref="I28:I30" si="7">F28*G28</f>
        <v>764.44999999999993</v>
      </c>
      <c r="J28" s="34">
        <f t="shared" ref="J28:J30" si="8">F28*H28</f>
        <v>955.56249999999989</v>
      </c>
    </row>
    <row r="29" spans="1:10" ht="300">
      <c r="A29" s="30" t="s">
        <v>43</v>
      </c>
      <c r="B29" s="30" t="s">
        <v>3</v>
      </c>
      <c r="C29" s="30">
        <v>101656</v>
      </c>
      <c r="D29" s="43" t="s">
        <v>38</v>
      </c>
      <c r="E29" s="30" t="s">
        <v>29</v>
      </c>
      <c r="F29" s="30">
        <v>5</v>
      </c>
      <c r="G29" s="33">
        <v>470.67</v>
      </c>
      <c r="H29" s="34">
        <f t="shared" si="6"/>
        <v>588.33749999999998</v>
      </c>
      <c r="I29" s="34">
        <f t="shared" si="7"/>
        <v>2353.35</v>
      </c>
      <c r="J29" s="34">
        <f t="shared" si="8"/>
        <v>2941.6875</v>
      </c>
    </row>
    <row r="30" spans="1:10" ht="225">
      <c r="A30" s="30" t="s">
        <v>44</v>
      </c>
      <c r="B30" s="30" t="s">
        <v>3</v>
      </c>
      <c r="C30" s="30">
        <v>101632</v>
      </c>
      <c r="D30" s="43" t="s">
        <v>33</v>
      </c>
      <c r="E30" s="30" t="s">
        <v>29</v>
      </c>
      <c r="F30" s="30">
        <v>5</v>
      </c>
      <c r="G30" s="33">
        <v>35.54</v>
      </c>
      <c r="H30" s="34">
        <f t="shared" si="6"/>
        <v>44.424999999999997</v>
      </c>
      <c r="I30" s="34">
        <f t="shared" si="7"/>
        <v>177.7</v>
      </c>
      <c r="J30" s="34">
        <f t="shared" si="8"/>
        <v>222.125</v>
      </c>
    </row>
    <row r="31" spans="1:10" ht="15.75">
      <c r="A31" s="38" t="s">
        <v>45</v>
      </c>
      <c r="B31" s="39"/>
      <c r="C31" s="39"/>
      <c r="D31" s="40" t="s">
        <v>46</v>
      </c>
      <c r="E31" s="39"/>
      <c r="F31" s="39"/>
      <c r="G31" s="41"/>
      <c r="H31" s="42"/>
      <c r="I31" s="55">
        <f>SUM(I32:I34)</f>
        <v>3954.5999999999995</v>
      </c>
      <c r="J31" s="55">
        <f>SUM(J32:J34)</f>
        <v>4943.25</v>
      </c>
    </row>
    <row r="32" spans="1:10" ht="375">
      <c r="A32" s="30" t="s">
        <v>47</v>
      </c>
      <c r="B32" s="30" t="s">
        <v>3</v>
      </c>
      <c r="C32" s="30">
        <v>101636</v>
      </c>
      <c r="D32" s="43" t="s">
        <v>28</v>
      </c>
      <c r="E32" s="30" t="s">
        <v>29</v>
      </c>
      <c r="F32" s="30">
        <v>6</v>
      </c>
      <c r="G32" s="33">
        <v>152.88999999999999</v>
      </c>
      <c r="H32" s="34">
        <f t="shared" ref="H32:H34" si="9">G32*1.25</f>
        <v>191.11249999999998</v>
      </c>
      <c r="I32" s="34">
        <f t="shared" ref="I32:I34" si="10">F32*G32</f>
        <v>917.33999999999992</v>
      </c>
      <c r="J32" s="34">
        <f t="shared" ref="J32:J34" si="11">F32*H32</f>
        <v>1146.675</v>
      </c>
    </row>
    <row r="33" spans="1:10" ht="300">
      <c r="A33" s="30" t="s">
        <v>48</v>
      </c>
      <c r="B33" s="30" t="s">
        <v>3</v>
      </c>
      <c r="C33" s="30">
        <v>101656</v>
      </c>
      <c r="D33" s="43" t="s">
        <v>38</v>
      </c>
      <c r="E33" s="30" t="s">
        <v>29</v>
      </c>
      <c r="F33" s="30">
        <v>6</v>
      </c>
      <c r="G33" s="33">
        <v>470.67</v>
      </c>
      <c r="H33" s="34">
        <f t="shared" si="9"/>
        <v>588.33749999999998</v>
      </c>
      <c r="I33" s="34">
        <f t="shared" si="10"/>
        <v>2824.02</v>
      </c>
      <c r="J33" s="34">
        <f t="shared" si="11"/>
        <v>3530.0249999999996</v>
      </c>
    </row>
    <row r="34" spans="1:10" ht="225">
      <c r="A34" s="30" t="s">
        <v>49</v>
      </c>
      <c r="B34" s="30" t="s">
        <v>3</v>
      </c>
      <c r="C34" s="30">
        <v>101632</v>
      </c>
      <c r="D34" s="43" t="s">
        <v>33</v>
      </c>
      <c r="E34" s="30" t="s">
        <v>29</v>
      </c>
      <c r="F34" s="30">
        <v>6</v>
      </c>
      <c r="G34" s="33">
        <v>35.54</v>
      </c>
      <c r="H34" s="34">
        <f t="shared" si="9"/>
        <v>44.424999999999997</v>
      </c>
      <c r="I34" s="34">
        <f t="shared" si="10"/>
        <v>213.24</v>
      </c>
      <c r="J34" s="34">
        <f t="shared" si="11"/>
        <v>266.54999999999995</v>
      </c>
    </row>
    <row r="35" spans="1:10" ht="15.75">
      <c r="A35" s="38" t="s">
        <v>50</v>
      </c>
      <c r="B35" s="39"/>
      <c r="C35" s="39"/>
      <c r="D35" s="40" t="s">
        <v>51</v>
      </c>
      <c r="E35" s="39"/>
      <c r="F35" s="39"/>
      <c r="G35" s="41"/>
      <c r="H35" s="42"/>
      <c r="I35" s="55">
        <f>SUM(I36:I38)</f>
        <v>5272.7999999999993</v>
      </c>
      <c r="J35" s="55">
        <f>SUM(J36:J38)</f>
        <v>6590.9999999999991</v>
      </c>
    </row>
    <row r="36" spans="1:10" ht="375">
      <c r="A36" s="30" t="s">
        <v>52</v>
      </c>
      <c r="B36" s="30" t="s">
        <v>3</v>
      </c>
      <c r="C36" s="30">
        <v>101636</v>
      </c>
      <c r="D36" s="43" t="s">
        <v>28</v>
      </c>
      <c r="E36" s="30" t="s">
        <v>29</v>
      </c>
      <c r="F36" s="30">
        <v>8</v>
      </c>
      <c r="G36" s="33">
        <v>152.88999999999999</v>
      </c>
      <c r="H36" s="34">
        <f t="shared" ref="H36:H38" si="12">G36*1.25</f>
        <v>191.11249999999998</v>
      </c>
      <c r="I36" s="34">
        <f t="shared" ref="I36:I38" si="13">F36*G36</f>
        <v>1223.1199999999999</v>
      </c>
      <c r="J36" s="34">
        <f t="shared" ref="J36:J38" si="14">F36*H36</f>
        <v>1528.8999999999999</v>
      </c>
    </row>
    <row r="37" spans="1:10" ht="300">
      <c r="A37" s="30" t="s">
        <v>53</v>
      </c>
      <c r="B37" s="30" t="s">
        <v>3</v>
      </c>
      <c r="C37" s="30">
        <v>101656</v>
      </c>
      <c r="D37" s="43" t="s">
        <v>38</v>
      </c>
      <c r="E37" s="30" t="s">
        <v>29</v>
      </c>
      <c r="F37" s="30">
        <v>8</v>
      </c>
      <c r="G37" s="33">
        <v>470.67</v>
      </c>
      <c r="H37" s="34">
        <f t="shared" si="12"/>
        <v>588.33749999999998</v>
      </c>
      <c r="I37" s="34">
        <f t="shared" si="13"/>
        <v>3765.36</v>
      </c>
      <c r="J37" s="34">
        <f t="shared" si="14"/>
        <v>4706.7</v>
      </c>
    </row>
    <row r="38" spans="1:10" ht="225">
      <c r="A38" s="30" t="s">
        <v>54</v>
      </c>
      <c r="B38" s="30" t="s">
        <v>3</v>
      </c>
      <c r="C38" s="30">
        <v>101632</v>
      </c>
      <c r="D38" s="43" t="s">
        <v>33</v>
      </c>
      <c r="E38" s="30" t="s">
        <v>29</v>
      </c>
      <c r="F38" s="30">
        <v>8</v>
      </c>
      <c r="G38" s="33">
        <v>35.54</v>
      </c>
      <c r="H38" s="34">
        <f t="shared" si="12"/>
        <v>44.424999999999997</v>
      </c>
      <c r="I38" s="34">
        <f t="shared" si="13"/>
        <v>284.32</v>
      </c>
      <c r="J38" s="34">
        <f t="shared" si="14"/>
        <v>355.4</v>
      </c>
    </row>
    <row r="39" spans="1:10" ht="15.75">
      <c r="A39" s="38" t="s">
        <v>55</v>
      </c>
      <c r="B39" s="39"/>
      <c r="C39" s="39"/>
      <c r="D39" s="40" t="s">
        <v>56</v>
      </c>
      <c r="E39" s="39"/>
      <c r="F39" s="39"/>
      <c r="G39" s="41"/>
      <c r="H39" s="42"/>
      <c r="I39" s="55">
        <f>SUM(I40:I42)</f>
        <v>1977.2999999999997</v>
      </c>
      <c r="J39" s="55">
        <f>SUM(J40:J42)</f>
        <v>2471.625</v>
      </c>
    </row>
    <row r="40" spans="1:10" ht="375">
      <c r="A40" s="30" t="s">
        <v>57</v>
      </c>
      <c r="B40" s="30" t="s">
        <v>3</v>
      </c>
      <c r="C40" s="30">
        <v>101636</v>
      </c>
      <c r="D40" s="43" t="s">
        <v>28</v>
      </c>
      <c r="E40" s="30" t="s">
        <v>29</v>
      </c>
      <c r="F40" s="30">
        <v>3</v>
      </c>
      <c r="G40" s="33">
        <v>152.88999999999999</v>
      </c>
      <c r="H40" s="34">
        <f t="shared" ref="H40:H42" si="15">G40*1.25</f>
        <v>191.11249999999998</v>
      </c>
      <c r="I40" s="34">
        <f t="shared" ref="I40:I42" si="16">F40*G40</f>
        <v>458.66999999999996</v>
      </c>
      <c r="J40" s="34">
        <f t="shared" ref="J40:J42" si="17">F40*H40</f>
        <v>573.33749999999998</v>
      </c>
    </row>
    <row r="41" spans="1:10" ht="300">
      <c r="A41" s="30" t="s">
        <v>58</v>
      </c>
      <c r="B41" s="30" t="s">
        <v>3</v>
      </c>
      <c r="C41" s="30">
        <v>101656</v>
      </c>
      <c r="D41" s="43" t="s">
        <v>38</v>
      </c>
      <c r="E41" s="30" t="s">
        <v>29</v>
      </c>
      <c r="F41" s="30">
        <v>3</v>
      </c>
      <c r="G41" s="33">
        <v>470.67</v>
      </c>
      <c r="H41" s="34">
        <f t="shared" si="15"/>
        <v>588.33749999999998</v>
      </c>
      <c r="I41" s="34">
        <f t="shared" si="16"/>
        <v>1412.01</v>
      </c>
      <c r="J41" s="34">
        <f t="shared" si="17"/>
        <v>1765.0124999999998</v>
      </c>
    </row>
    <row r="42" spans="1:10" ht="225">
      <c r="A42" s="30" t="s">
        <v>59</v>
      </c>
      <c r="B42" s="30" t="s">
        <v>3</v>
      </c>
      <c r="C42" s="30">
        <v>101632</v>
      </c>
      <c r="D42" s="43" t="s">
        <v>33</v>
      </c>
      <c r="E42" s="30" t="s">
        <v>29</v>
      </c>
      <c r="F42" s="30">
        <v>3</v>
      </c>
      <c r="G42" s="33">
        <v>35.54</v>
      </c>
      <c r="H42" s="34">
        <f t="shared" si="15"/>
        <v>44.424999999999997</v>
      </c>
      <c r="I42" s="34">
        <f t="shared" si="16"/>
        <v>106.62</v>
      </c>
      <c r="J42" s="34">
        <f t="shared" si="17"/>
        <v>133.27499999999998</v>
      </c>
    </row>
    <row r="43" spans="1:10" ht="15.75">
      <c r="A43" s="38" t="s">
        <v>60</v>
      </c>
      <c r="B43" s="39"/>
      <c r="C43" s="39"/>
      <c r="D43" s="40" t="s">
        <v>61</v>
      </c>
      <c r="E43" s="39"/>
      <c r="F43" s="39"/>
      <c r="G43" s="41"/>
      <c r="H43" s="42"/>
      <c r="I43" s="55">
        <f>SUM(I44:I46)</f>
        <v>11863.799999999997</v>
      </c>
      <c r="J43" s="55">
        <f>SUM(J44:J46)</f>
        <v>14829.749999999998</v>
      </c>
    </row>
    <row r="44" spans="1:10" ht="375">
      <c r="A44" s="30" t="s">
        <v>62</v>
      </c>
      <c r="B44" s="30" t="s">
        <v>3</v>
      </c>
      <c r="C44" s="30">
        <v>101636</v>
      </c>
      <c r="D44" s="43" t="s">
        <v>28</v>
      </c>
      <c r="E44" s="30" t="s">
        <v>29</v>
      </c>
      <c r="F44" s="30">
        <v>18</v>
      </c>
      <c r="G44" s="33">
        <v>152.88999999999999</v>
      </c>
      <c r="H44" s="34">
        <f t="shared" ref="H44:H46" si="18">G44*1.25</f>
        <v>191.11249999999998</v>
      </c>
      <c r="I44" s="34">
        <f t="shared" ref="I44:I46" si="19">F44*G44</f>
        <v>2752.0199999999995</v>
      </c>
      <c r="J44" s="34">
        <f t="shared" ref="J44:J46" si="20">F44*H44</f>
        <v>3440.0249999999996</v>
      </c>
    </row>
    <row r="45" spans="1:10" ht="300">
      <c r="A45" s="30" t="s">
        <v>63</v>
      </c>
      <c r="B45" s="30" t="s">
        <v>3</v>
      </c>
      <c r="C45" s="30">
        <v>101656</v>
      </c>
      <c r="D45" s="43" t="s">
        <v>38</v>
      </c>
      <c r="E45" s="30" t="s">
        <v>29</v>
      </c>
      <c r="F45" s="30">
        <v>18</v>
      </c>
      <c r="G45" s="33">
        <v>470.67</v>
      </c>
      <c r="H45" s="34">
        <f t="shared" si="18"/>
        <v>588.33749999999998</v>
      </c>
      <c r="I45" s="34">
        <f t="shared" si="19"/>
        <v>8472.06</v>
      </c>
      <c r="J45" s="34">
        <f t="shared" si="20"/>
        <v>10590.074999999999</v>
      </c>
    </row>
    <row r="46" spans="1:10" ht="225">
      <c r="A46" s="30" t="s">
        <v>64</v>
      </c>
      <c r="B46" s="30" t="s">
        <v>3</v>
      </c>
      <c r="C46" s="30">
        <v>101632</v>
      </c>
      <c r="D46" s="43" t="s">
        <v>33</v>
      </c>
      <c r="E46" s="30" t="s">
        <v>29</v>
      </c>
      <c r="F46" s="30">
        <v>18</v>
      </c>
      <c r="G46" s="33">
        <v>35.54</v>
      </c>
      <c r="H46" s="34">
        <f t="shared" si="18"/>
        <v>44.424999999999997</v>
      </c>
      <c r="I46" s="34">
        <f t="shared" si="19"/>
        <v>639.72</v>
      </c>
      <c r="J46" s="34">
        <f t="shared" si="20"/>
        <v>799.65</v>
      </c>
    </row>
    <row r="47" spans="1:10" ht="15.75">
      <c r="A47" s="38" t="s">
        <v>65</v>
      </c>
      <c r="B47" s="39"/>
      <c r="C47" s="39"/>
      <c r="D47" s="40" t="s">
        <v>66</v>
      </c>
      <c r="E47" s="39"/>
      <c r="F47" s="39"/>
      <c r="G47" s="41"/>
      <c r="H47" s="42"/>
      <c r="I47" s="55">
        <f>SUM(I48:I50)</f>
        <v>10545.599999999999</v>
      </c>
      <c r="J47" s="55">
        <f>SUM(J48:J50)</f>
        <v>13181.999999999998</v>
      </c>
    </row>
    <row r="48" spans="1:10" ht="375">
      <c r="A48" s="30" t="s">
        <v>67</v>
      </c>
      <c r="B48" s="30" t="s">
        <v>3</v>
      </c>
      <c r="C48" s="30">
        <v>101636</v>
      </c>
      <c r="D48" s="43" t="s">
        <v>28</v>
      </c>
      <c r="E48" s="30" t="s">
        <v>29</v>
      </c>
      <c r="F48" s="30">
        <v>16</v>
      </c>
      <c r="G48" s="33">
        <v>152.88999999999999</v>
      </c>
      <c r="H48" s="34">
        <f t="shared" ref="H48:H50" si="21">G48*1.25</f>
        <v>191.11249999999998</v>
      </c>
      <c r="I48" s="34">
        <f t="shared" ref="I48:I50" si="22">F48*G48</f>
        <v>2446.2399999999998</v>
      </c>
      <c r="J48" s="34">
        <f t="shared" ref="J48:J50" si="23">F48*H48</f>
        <v>3057.7999999999997</v>
      </c>
    </row>
    <row r="49" spans="1:10" ht="300">
      <c r="A49" s="30" t="s">
        <v>68</v>
      </c>
      <c r="B49" s="30" t="s">
        <v>3</v>
      </c>
      <c r="C49" s="30">
        <v>101656</v>
      </c>
      <c r="D49" s="43" t="s">
        <v>38</v>
      </c>
      <c r="E49" s="30" t="s">
        <v>29</v>
      </c>
      <c r="F49" s="30">
        <v>16</v>
      </c>
      <c r="G49" s="33">
        <v>470.67</v>
      </c>
      <c r="H49" s="34">
        <f t="shared" si="21"/>
        <v>588.33749999999998</v>
      </c>
      <c r="I49" s="34">
        <f t="shared" si="22"/>
        <v>7530.72</v>
      </c>
      <c r="J49" s="34">
        <f t="shared" si="23"/>
        <v>9413.4</v>
      </c>
    </row>
    <row r="50" spans="1:10" ht="225">
      <c r="A50" s="30" t="s">
        <v>69</v>
      </c>
      <c r="B50" s="30" t="s">
        <v>3</v>
      </c>
      <c r="C50" s="30">
        <v>101632</v>
      </c>
      <c r="D50" s="43" t="s">
        <v>33</v>
      </c>
      <c r="E50" s="30" t="s">
        <v>29</v>
      </c>
      <c r="F50" s="30">
        <v>16</v>
      </c>
      <c r="G50" s="33">
        <v>35.54</v>
      </c>
      <c r="H50" s="34">
        <f t="shared" si="21"/>
        <v>44.424999999999997</v>
      </c>
      <c r="I50" s="34">
        <f t="shared" si="22"/>
        <v>568.64</v>
      </c>
      <c r="J50" s="34">
        <f t="shared" si="23"/>
        <v>710.8</v>
      </c>
    </row>
    <row r="51" spans="1:10" ht="15.75">
      <c r="A51" s="38" t="s">
        <v>70</v>
      </c>
      <c r="B51" s="39"/>
      <c r="C51" s="39"/>
      <c r="D51" s="40" t="s">
        <v>71</v>
      </c>
      <c r="E51" s="39"/>
      <c r="F51" s="39"/>
      <c r="G51" s="41"/>
      <c r="H51" s="42"/>
      <c r="I51" s="55">
        <f>SUM(I52:I54)</f>
        <v>7250.0999999999995</v>
      </c>
      <c r="J51" s="55">
        <f>SUM(J52:J54)</f>
        <v>9062.6249999999982</v>
      </c>
    </row>
    <row r="52" spans="1:10" ht="375">
      <c r="A52" s="30" t="s">
        <v>72</v>
      </c>
      <c r="B52" s="30" t="s">
        <v>3</v>
      </c>
      <c r="C52" s="30">
        <v>101636</v>
      </c>
      <c r="D52" s="43" t="s">
        <v>28</v>
      </c>
      <c r="E52" s="30" t="s">
        <v>29</v>
      </c>
      <c r="F52" s="30">
        <v>11</v>
      </c>
      <c r="G52" s="33">
        <v>152.88999999999999</v>
      </c>
      <c r="H52" s="34">
        <f t="shared" ref="H52:H54" si="24">G52*1.25</f>
        <v>191.11249999999998</v>
      </c>
      <c r="I52" s="34">
        <f t="shared" ref="I52:I54" si="25">F52*G52</f>
        <v>1681.79</v>
      </c>
      <c r="J52" s="34">
        <f t="shared" ref="J52:J54" si="26">F52*H52</f>
        <v>2102.2374999999997</v>
      </c>
    </row>
    <row r="53" spans="1:10" ht="300">
      <c r="A53" s="30" t="s">
        <v>73</v>
      </c>
      <c r="B53" s="30" t="s">
        <v>3</v>
      </c>
      <c r="C53" s="30">
        <v>101656</v>
      </c>
      <c r="D53" s="43" t="s">
        <v>38</v>
      </c>
      <c r="E53" s="30" t="s">
        <v>29</v>
      </c>
      <c r="F53" s="30">
        <v>11</v>
      </c>
      <c r="G53" s="33">
        <v>470.67</v>
      </c>
      <c r="H53" s="34">
        <f t="shared" si="24"/>
        <v>588.33749999999998</v>
      </c>
      <c r="I53" s="34">
        <f t="shared" si="25"/>
        <v>5177.37</v>
      </c>
      <c r="J53" s="34">
        <f t="shared" si="26"/>
        <v>6471.7124999999996</v>
      </c>
    </row>
    <row r="54" spans="1:10" ht="225">
      <c r="A54" s="30" t="s">
        <v>74</v>
      </c>
      <c r="B54" s="30" t="s">
        <v>3</v>
      </c>
      <c r="C54" s="30">
        <v>101632</v>
      </c>
      <c r="D54" s="43" t="s">
        <v>33</v>
      </c>
      <c r="E54" s="30" t="s">
        <v>29</v>
      </c>
      <c r="F54" s="30">
        <v>11</v>
      </c>
      <c r="G54" s="33">
        <v>35.54</v>
      </c>
      <c r="H54" s="34">
        <f t="shared" si="24"/>
        <v>44.424999999999997</v>
      </c>
      <c r="I54" s="34">
        <f t="shared" si="25"/>
        <v>390.94</v>
      </c>
      <c r="J54" s="34">
        <f t="shared" si="26"/>
        <v>488.67499999999995</v>
      </c>
    </row>
    <row r="55" spans="1:10" ht="15.75">
      <c r="A55" s="38" t="s">
        <v>75</v>
      </c>
      <c r="B55" s="39"/>
      <c r="C55" s="39"/>
      <c r="D55" s="40" t="s">
        <v>76</v>
      </c>
      <c r="E55" s="39"/>
      <c r="F55" s="39"/>
      <c r="G55" s="41"/>
      <c r="H55" s="42"/>
      <c r="I55" s="55">
        <f>SUM(I56:I58)</f>
        <v>5272.7999999999993</v>
      </c>
      <c r="J55" s="55">
        <f>SUM(J56:J58)</f>
        <v>6590.9999999999991</v>
      </c>
    </row>
    <row r="56" spans="1:10" ht="375">
      <c r="A56" s="30" t="s">
        <v>77</v>
      </c>
      <c r="B56" s="30" t="s">
        <v>3</v>
      </c>
      <c r="C56" s="30">
        <v>101636</v>
      </c>
      <c r="D56" s="43" t="s">
        <v>28</v>
      </c>
      <c r="E56" s="30" t="s">
        <v>29</v>
      </c>
      <c r="F56" s="30">
        <v>8</v>
      </c>
      <c r="G56" s="33">
        <v>152.88999999999999</v>
      </c>
      <c r="H56" s="34">
        <f t="shared" ref="H56:H58" si="27">G56*1.25</f>
        <v>191.11249999999998</v>
      </c>
      <c r="I56" s="34">
        <f t="shared" ref="I56:I58" si="28">F56*G56</f>
        <v>1223.1199999999999</v>
      </c>
      <c r="J56" s="34">
        <f t="shared" ref="J56:J58" si="29">F56*H56</f>
        <v>1528.8999999999999</v>
      </c>
    </row>
    <row r="57" spans="1:10" ht="300">
      <c r="A57" s="30" t="s">
        <v>78</v>
      </c>
      <c r="B57" s="30" t="s">
        <v>3</v>
      </c>
      <c r="C57" s="30">
        <v>101656</v>
      </c>
      <c r="D57" s="43" t="s">
        <v>38</v>
      </c>
      <c r="E57" s="30" t="s">
        <v>29</v>
      </c>
      <c r="F57" s="30">
        <v>8</v>
      </c>
      <c r="G57" s="33">
        <v>470.67</v>
      </c>
      <c r="H57" s="34">
        <f t="shared" si="27"/>
        <v>588.33749999999998</v>
      </c>
      <c r="I57" s="34">
        <f t="shared" si="28"/>
        <v>3765.36</v>
      </c>
      <c r="J57" s="34">
        <f t="shared" si="29"/>
        <v>4706.7</v>
      </c>
    </row>
    <row r="58" spans="1:10" ht="225">
      <c r="A58" s="30" t="s">
        <v>79</v>
      </c>
      <c r="B58" s="30" t="s">
        <v>3</v>
      </c>
      <c r="C58" s="30">
        <v>101632</v>
      </c>
      <c r="D58" s="43" t="s">
        <v>33</v>
      </c>
      <c r="E58" s="30" t="s">
        <v>29</v>
      </c>
      <c r="F58" s="30">
        <v>8</v>
      </c>
      <c r="G58" s="33">
        <v>35.54</v>
      </c>
      <c r="H58" s="34">
        <f t="shared" si="27"/>
        <v>44.424999999999997</v>
      </c>
      <c r="I58" s="34">
        <f t="shared" si="28"/>
        <v>284.32</v>
      </c>
      <c r="J58" s="34">
        <f t="shared" si="29"/>
        <v>355.4</v>
      </c>
    </row>
    <row r="59" spans="1:10" ht="15.75">
      <c r="A59" s="38" t="s">
        <v>80</v>
      </c>
      <c r="B59" s="39"/>
      <c r="C59" s="39"/>
      <c r="D59" s="40" t="s">
        <v>81</v>
      </c>
      <c r="E59" s="39"/>
      <c r="F59" s="39"/>
      <c r="G59" s="41"/>
      <c r="H59" s="42"/>
      <c r="I59" s="55">
        <f>SUM(I60:I62)</f>
        <v>5272.7999999999993</v>
      </c>
      <c r="J59" s="55">
        <f>SUM(J60:J62)</f>
        <v>6590.9999999999991</v>
      </c>
    </row>
    <row r="60" spans="1:10" ht="375">
      <c r="A60" s="30" t="s">
        <v>82</v>
      </c>
      <c r="B60" s="30" t="s">
        <v>3</v>
      </c>
      <c r="C60" s="30">
        <v>101636</v>
      </c>
      <c r="D60" s="43" t="s">
        <v>28</v>
      </c>
      <c r="E60" s="30" t="s">
        <v>29</v>
      </c>
      <c r="F60" s="30">
        <v>8</v>
      </c>
      <c r="G60" s="33">
        <v>152.88999999999999</v>
      </c>
      <c r="H60" s="34">
        <f t="shared" ref="H60:H62" si="30">G60*1.25</f>
        <v>191.11249999999998</v>
      </c>
      <c r="I60" s="34">
        <f t="shared" ref="I60:I62" si="31">F60*G60</f>
        <v>1223.1199999999999</v>
      </c>
      <c r="J60" s="34">
        <f t="shared" ref="J60:J62" si="32">F60*H60</f>
        <v>1528.8999999999999</v>
      </c>
    </row>
    <row r="61" spans="1:10" ht="300">
      <c r="A61" s="30" t="s">
        <v>83</v>
      </c>
      <c r="B61" s="30" t="s">
        <v>3</v>
      </c>
      <c r="C61" s="30">
        <v>101656</v>
      </c>
      <c r="D61" s="43" t="s">
        <v>38</v>
      </c>
      <c r="E61" s="30" t="s">
        <v>29</v>
      </c>
      <c r="F61" s="30">
        <v>8</v>
      </c>
      <c r="G61" s="33">
        <v>470.67</v>
      </c>
      <c r="H61" s="34">
        <f t="shared" si="30"/>
        <v>588.33749999999998</v>
      </c>
      <c r="I61" s="34">
        <f t="shared" si="31"/>
        <v>3765.36</v>
      </c>
      <c r="J61" s="34">
        <f t="shared" si="32"/>
        <v>4706.7</v>
      </c>
    </row>
    <row r="62" spans="1:10" ht="225">
      <c r="A62" s="30" t="s">
        <v>84</v>
      </c>
      <c r="B62" s="30" t="s">
        <v>3</v>
      </c>
      <c r="C62" s="30">
        <v>101632</v>
      </c>
      <c r="D62" s="43" t="s">
        <v>33</v>
      </c>
      <c r="E62" s="30" t="s">
        <v>29</v>
      </c>
      <c r="F62" s="30">
        <v>8</v>
      </c>
      <c r="G62" s="33">
        <v>35.54</v>
      </c>
      <c r="H62" s="34">
        <f t="shared" si="30"/>
        <v>44.424999999999997</v>
      </c>
      <c r="I62" s="34">
        <f t="shared" si="31"/>
        <v>284.32</v>
      </c>
      <c r="J62" s="34">
        <f t="shared" si="32"/>
        <v>355.4</v>
      </c>
    </row>
    <row r="63" spans="1:10" ht="15.75">
      <c r="A63" s="38" t="s">
        <v>85</v>
      </c>
      <c r="B63" s="39"/>
      <c r="C63" s="39"/>
      <c r="D63" s="40" t="s">
        <v>86</v>
      </c>
      <c r="E63" s="39"/>
      <c r="F63" s="39"/>
      <c r="G63" s="41"/>
      <c r="H63" s="42"/>
      <c r="I63" s="55">
        <f>SUM(I64:I66)</f>
        <v>10545.599999999999</v>
      </c>
      <c r="J63" s="55">
        <f>SUM(J64:J66)</f>
        <v>13181.999999999998</v>
      </c>
    </row>
    <row r="64" spans="1:10" ht="375">
      <c r="A64" s="30" t="s">
        <v>87</v>
      </c>
      <c r="B64" s="30" t="s">
        <v>3</v>
      </c>
      <c r="C64" s="30">
        <v>101636</v>
      </c>
      <c r="D64" s="43" t="s">
        <v>28</v>
      </c>
      <c r="E64" s="30" t="s">
        <v>29</v>
      </c>
      <c r="F64" s="30">
        <v>16</v>
      </c>
      <c r="G64" s="33">
        <v>152.88999999999999</v>
      </c>
      <c r="H64" s="34">
        <f t="shared" ref="H64:H66" si="33">G64*1.25</f>
        <v>191.11249999999998</v>
      </c>
      <c r="I64" s="34">
        <f t="shared" ref="I64:I66" si="34">F64*G64</f>
        <v>2446.2399999999998</v>
      </c>
      <c r="J64" s="34">
        <f t="shared" ref="J64:J66" si="35">F64*H64</f>
        <v>3057.7999999999997</v>
      </c>
    </row>
    <row r="65" spans="1:10" ht="300">
      <c r="A65" s="30" t="s">
        <v>88</v>
      </c>
      <c r="B65" s="30" t="s">
        <v>3</v>
      </c>
      <c r="C65" s="30">
        <v>101656</v>
      </c>
      <c r="D65" s="43" t="s">
        <v>38</v>
      </c>
      <c r="E65" s="30" t="s">
        <v>29</v>
      </c>
      <c r="F65" s="30">
        <v>16</v>
      </c>
      <c r="G65" s="33">
        <v>470.67</v>
      </c>
      <c r="H65" s="34">
        <f t="shared" si="33"/>
        <v>588.33749999999998</v>
      </c>
      <c r="I65" s="34">
        <f t="shared" si="34"/>
        <v>7530.72</v>
      </c>
      <c r="J65" s="34">
        <f t="shared" si="35"/>
        <v>9413.4</v>
      </c>
    </row>
    <row r="66" spans="1:10" ht="225">
      <c r="A66" s="30" t="s">
        <v>89</v>
      </c>
      <c r="B66" s="30" t="s">
        <v>3</v>
      </c>
      <c r="C66" s="30">
        <v>101632</v>
      </c>
      <c r="D66" s="43" t="s">
        <v>33</v>
      </c>
      <c r="E66" s="30" t="s">
        <v>29</v>
      </c>
      <c r="F66" s="30">
        <v>16</v>
      </c>
      <c r="G66" s="33">
        <v>35.54</v>
      </c>
      <c r="H66" s="34">
        <f t="shared" si="33"/>
        <v>44.424999999999997</v>
      </c>
      <c r="I66" s="34">
        <f t="shared" si="34"/>
        <v>568.64</v>
      </c>
      <c r="J66" s="34">
        <f t="shared" si="35"/>
        <v>710.8</v>
      </c>
    </row>
    <row r="67" spans="1:10" ht="15.75">
      <c r="A67" s="38" t="s">
        <v>90</v>
      </c>
      <c r="B67" s="39"/>
      <c r="C67" s="39"/>
      <c r="D67" s="40" t="s">
        <v>91</v>
      </c>
      <c r="E67" s="39"/>
      <c r="F67" s="39"/>
      <c r="G67" s="41"/>
      <c r="H67" s="42"/>
      <c r="I67" s="55">
        <f>SUM(I68:I70)</f>
        <v>10545.599999999999</v>
      </c>
      <c r="J67" s="55">
        <f>SUM(J68:J70)</f>
        <v>13181.999999999998</v>
      </c>
    </row>
    <row r="68" spans="1:10" ht="375">
      <c r="A68" s="30" t="s">
        <v>92</v>
      </c>
      <c r="B68" s="30" t="s">
        <v>3</v>
      </c>
      <c r="C68" s="30">
        <v>101636</v>
      </c>
      <c r="D68" s="43" t="s">
        <v>28</v>
      </c>
      <c r="E68" s="30" t="s">
        <v>29</v>
      </c>
      <c r="F68" s="30">
        <v>16</v>
      </c>
      <c r="G68" s="33">
        <v>152.88999999999999</v>
      </c>
      <c r="H68" s="34">
        <f t="shared" ref="H68:H70" si="36">G68*1.25</f>
        <v>191.11249999999998</v>
      </c>
      <c r="I68" s="34">
        <f t="shared" ref="I68:I70" si="37">F68*G68</f>
        <v>2446.2399999999998</v>
      </c>
      <c r="J68" s="34">
        <f t="shared" ref="J68:J70" si="38">F68*H68</f>
        <v>3057.7999999999997</v>
      </c>
    </row>
    <row r="69" spans="1:10" ht="300">
      <c r="A69" s="30" t="s">
        <v>93</v>
      </c>
      <c r="B69" s="30" t="s">
        <v>3</v>
      </c>
      <c r="C69" s="30">
        <v>101656</v>
      </c>
      <c r="D69" s="43" t="s">
        <v>38</v>
      </c>
      <c r="E69" s="30" t="s">
        <v>29</v>
      </c>
      <c r="F69" s="30">
        <v>16</v>
      </c>
      <c r="G69" s="33">
        <v>470.67</v>
      </c>
      <c r="H69" s="34">
        <f t="shared" si="36"/>
        <v>588.33749999999998</v>
      </c>
      <c r="I69" s="34">
        <f t="shared" si="37"/>
        <v>7530.72</v>
      </c>
      <c r="J69" s="34">
        <f t="shared" si="38"/>
        <v>9413.4</v>
      </c>
    </row>
    <row r="70" spans="1:10" ht="225">
      <c r="A70" s="30" t="s">
        <v>94</v>
      </c>
      <c r="B70" s="30" t="s">
        <v>3</v>
      </c>
      <c r="C70" s="30">
        <v>101632</v>
      </c>
      <c r="D70" s="43" t="s">
        <v>33</v>
      </c>
      <c r="E70" s="30" t="s">
        <v>29</v>
      </c>
      <c r="F70" s="30">
        <v>16</v>
      </c>
      <c r="G70" s="33">
        <v>35.54</v>
      </c>
      <c r="H70" s="34">
        <f t="shared" si="36"/>
        <v>44.424999999999997</v>
      </c>
      <c r="I70" s="34">
        <f t="shared" si="37"/>
        <v>568.64</v>
      </c>
      <c r="J70" s="34">
        <f t="shared" si="38"/>
        <v>710.8</v>
      </c>
    </row>
    <row r="71" spans="1:10" ht="15.75">
      <c r="A71" s="38" t="s">
        <v>95</v>
      </c>
      <c r="B71" s="39"/>
      <c r="C71" s="39"/>
      <c r="D71" s="40" t="s">
        <v>96</v>
      </c>
      <c r="E71" s="39"/>
      <c r="F71" s="39"/>
      <c r="G71" s="41"/>
      <c r="H71" s="42"/>
      <c r="I71" s="55">
        <f>SUM(I72:I74)</f>
        <v>3295.4999999999995</v>
      </c>
      <c r="J71" s="55">
        <f>SUM(J72:J74)</f>
        <v>4119.375</v>
      </c>
    </row>
    <row r="72" spans="1:10" ht="375">
      <c r="A72" s="30" t="s">
        <v>97</v>
      </c>
      <c r="B72" s="30" t="s">
        <v>3</v>
      </c>
      <c r="C72" s="30">
        <v>101636</v>
      </c>
      <c r="D72" s="43" t="s">
        <v>28</v>
      </c>
      <c r="E72" s="30" t="s">
        <v>29</v>
      </c>
      <c r="F72" s="30">
        <v>5</v>
      </c>
      <c r="G72" s="33">
        <v>152.88999999999999</v>
      </c>
      <c r="H72" s="34">
        <f t="shared" ref="H72:H74" si="39">G72*1.25</f>
        <v>191.11249999999998</v>
      </c>
      <c r="I72" s="34">
        <f t="shared" ref="I72:I74" si="40">F72*G72</f>
        <v>764.44999999999993</v>
      </c>
      <c r="J72" s="34">
        <f t="shared" ref="J72:J74" si="41">F72*H72</f>
        <v>955.56249999999989</v>
      </c>
    </row>
    <row r="73" spans="1:10" ht="300">
      <c r="A73" s="30" t="s">
        <v>98</v>
      </c>
      <c r="B73" s="30" t="s">
        <v>3</v>
      </c>
      <c r="C73" s="30">
        <v>101656</v>
      </c>
      <c r="D73" s="43" t="s">
        <v>38</v>
      </c>
      <c r="E73" s="30" t="s">
        <v>29</v>
      </c>
      <c r="F73" s="30">
        <v>5</v>
      </c>
      <c r="G73" s="33">
        <v>470.67</v>
      </c>
      <c r="H73" s="34">
        <f t="shared" si="39"/>
        <v>588.33749999999998</v>
      </c>
      <c r="I73" s="34">
        <f t="shared" si="40"/>
        <v>2353.35</v>
      </c>
      <c r="J73" s="34">
        <f t="shared" si="41"/>
        <v>2941.6875</v>
      </c>
    </row>
    <row r="74" spans="1:10" ht="225">
      <c r="A74" s="30" t="s">
        <v>99</v>
      </c>
      <c r="B74" s="30" t="s">
        <v>3</v>
      </c>
      <c r="C74" s="30">
        <v>101632</v>
      </c>
      <c r="D74" s="43" t="s">
        <v>33</v>
      </c>
      <c r="E74" s="30" t="s">
        <v>29</v>
      </c>
      <c r="F74" s="30">
        <v>5</v>
      </c>
      <c r="G74" s="33">
        <v>35.54</v>
      </c>
      <c r="H74" s="34">
        <f t="shared" si="39"/>
        <v>44.424999999999997</v>
      </c>
      <c r="I74" s="34">
        <f t="shared" si="40"/>
        <v>177.7</v>
      </c>
      <c r="J74" s="34">
        <f t="shared" si="41"/>
        <v>222.125</v>
      </c>
    </row>
    <row r="75" spans="1:10" ht="15.75">
      <c r="A75" s="38" t="s">
        <v>100</v>
      </c>
      <c r="B75" s="39"/>
      <c r="C75" s="39"/>
      <c r="D75" s="40" t="s">
        <v>101</v>
      </c>
      <c r="E75" s="39"/>
      <c r="F75" s="39"/>
      <c r="G75" s="41"/>
      <c r="H75" s="42"/>
      <c r="I75" s="55">
        <f>SUM(I76:I78)</f>
        <v>3295.4999999999995</v>
      </c>
      <c r="J75" s="55">
        <f>SUM(J76:J78)</f>
        <v>4119.375</v>
      </c>
    </row>
    <row r="76" spans="1:10" ht="375">
      <c r="A76" s="30" t="s">
        <v>102</v>
      </c>
      <c r="B76" s="30" t="s">
        <v>3</v>
      </c>
      <c r="C76" s="30">
        <v>101636</v>
      </c>
      <c r="D76" s="43" t="s">
        <v>28</v>
      </c>
      <c r="E76" s="30" t="s">
        <v>29</v>
      </c>
      <c r="F76" s="30">
        <v>5</v>
      </c>
      <c r="G76" s="33">
        <v>152.88999999999999</v>
      </c>
      <c r="H76" s="34">
        <f t="shared" ref="H76:H78" si="42">G76*1.25</f>
        <v>191.11249999999998</v>
      </c>
      <c r="I76" s="34">
        <f t="shared" ref="I76:I78" si="43">F76*G76</f>
        <v>764.44999999999993</v>
      </c>
      <c r="J76" s="34">
        <f t="shared" ref="J76:J78" si="44">F76*H76</f>
        <v>955.56249999999989</v>
      </c>
    </row>
    <row r="77" spans="1:10" ht="300">
      <c r="A77" s="30" t="s">
        <v>103</v>
      </c>
      <c r="B77" s="30" t="s">
        <v>3</v>
      </c>
      <c r="C77" s="30">
        <v>101656</v>
      </c>
      <c r="D77" s="43" t="s">
        <v>38</v>
      </c>
      <c r="E77" s="30" t="s">
        <v>29</v>
      </c>
      <c r="F77" s="30">
        <v>5</v>
      </c>
      <c r="G77" s="33">
        <v>470.67</v>
      </c>
      <c r="H77" s="34">
        <f t="shared" si="42"/>
        <v>588.33749999999998</v>
      </c>
      <c r="I77" s="34">
        <f t="shared" si="43"/>
        <v>2353.35</v>
      </c>
      <c r="J77" s="34">
        <f t="shared" si="44"/>
        <v>2941.6875</v>
      </c>
    </row>
    <row r="78" spans="1:10" ht="225">
      <c r="A78" s="30" t="s">
        <v>104</v>
      </c>
      <c r="B78" s="30" t="s">
        <v>3</v>
      </c>
      <c r="C78" s="30">
        <v>101632</v>
      </c>
      <c r="D78" s="43" t="s">
        <v>33</v>
      </c>
      <c r="E78" s="30" t="s">
        <v>29</v>
      </c>
      <c r="F78" s="30">
        <v>5</v>
      </c>
      <c r="G78" s="33">
        <v>35.54</v>
      </c>
      <c r="H78" s="34">
        <f t="shared" si="42"/>
        <v>44.424999999999997</v>
      </c>
      <c r="I78" s="34">
        <f t="shared" si="43"/>
        <v>177.7</v>
      </c>
      <c r="J78" s="34">
        <f t="shared" si="44"/>
        <v>222.125</v>
      </c>
    </row>
    <row r="79" spans="1:10" ht="15.75">
      <c r="A79" s="38" t="s">
        <v>105</v>
      </c>
      <c r="B79" s="39"/>
      <c r="C79" s="39"/>
      <c r="D79" s="40" t="s">
        <v>106</v>
      </c>
      <c r="E79" s="39"/>
      <c r="F79" s="39"/>
      <c r="G79" s="41"/>
      <c r="H79" s="42"/>
      <c r="I79" s="55">
        <f>SUM(I80:I82)</f>
        <v>3954.5999999999995</v>
      </c>
      <c r="J79" s="55">
        <f>SUM(J80:J82)</f>
        <v>4943.25</v>
      </c>
    </row>
    <row r="80" spans="1:10" ht="375">
      <c r="A80" s="30" t="s">
        <v>107</v>
      </c>
      <c r="B80" s="30" t="s">
        <v>3</v>
      </c>
      <c r="C80" s="30">
        <v>101636</v>
      </c>
      <c r="D80" s="43" t="s">
        <v>28</v>
      </c>
      <c r="E80" s="30" t="s">
        <v>29</v>
      </c>
      <c r="F80" s="30">
        <v>6</v>
      </c>
      <c r="G80" s="33">
        <v>152.88999999999999</v>
      </c>
      <c r="H80" s="34">
        <f t="shared" ref="H80:H82" si="45">G80*1.25</f>
        <v>191.11249999999998</v>
      </c>
      <c r="I80" s="34">
        <f t="shared" ref="I80:I82" si="46">F80*G80</f>
        <v>917.33999999999992</v>
      </c>
      <c r="J80" s="34">
        <f t="shared" ref="J80:J82" si="47">F80*H80</f>
        <v>1146.675</v>
      </c>
    </row>
    <row r="81" spans="1:10" ht="300">
      <c r="A81" s="30" t="s">
        <v>108</v>
      </c>
      <c r="B81" s="30" t="s">
        <v>3</v>
      </c>
      <c r="C81" s="30">
        <v>101656</v>
      </c>
      <c r="D81" s="43" t="s">
        <v>38</v>
      </c>
      <c r="E81" s="30" t="s">
        <v>29</v>
      </c>
      <c r="F81" s="30">
        <v>6</v>
      </c>
      <c r="G81" s="33">
        <v>470.67</v>
      </c>
      <c r="H81" s="34">
        <f t="shared" si="45"/>
        <v>588.33749999999998</v>
      </c>
      <c r="I81" s="34">
        <f t="shared" si="46"/>
        <v>2824.02</v>
      </c>
      <c r="J81" s="34">
        <f t="shared" si="47"/>
        <v>3530.0249999999996</v>
      </c>
    </row>
    <row r="82" spans="1:10" ht="225">
      <c r="A82" s="30" t="s">
        <v>109</v>
      </c>
      <c r="B82" s="30" t="s">
        <v>3</v>
      </c>
      <c r="C82" s="30">
        <v>101632</v>
      </c>
      <c r="D82" s="43" t="s">
        <v>33</v>
      </c>
      <c r="E82" s="30" t="s">
        <v>29</v>
      </c>
      <c r="F82" s="30">
        <v>6</v>
      </c>
      <c r="G82" s="33">
        <v>35.54</v>
      </c>
      <c r="H82" s="34">
        <f t="shared" si="45"/>
        <v>44.424999999999997</v>
      </c>
      <c r="I82" s="34">
        <f t="shared" si="46"/>
        <v>213.24</v>
      </c>
      <c r="J82" s="34">
        <f t="shared" si="47"/>
        <v>266.54999999999995</v>
      </c>
    </row>
    <row r="83" spans="1:10" ht="15.75">
      <c r="A83" s="28">
        <v>3</v>
      </c>
      <c r="B83" s="35"/>
      <c r="C83" s="35"/>
      <c r="D83" s="29" t="s">
        <v>110</v>
      </c>
      <c r="E83" s="35"/>
      <c r="F83" s="35"/>
      <c r="G83" s="36"/>
      <c r="H83" s="37"/>
      <c r="I83" s="37"/>
      <c r="J83" s="37"/>
    </row>
    <row r="84" spans="1:10" ht="15.75">
      <c r="A84" s="38" t="s">
        <v>111</v>
      </c>
      <c r="B84" s="39"/>
      <c r="C84" s="39"/>
      <c r="D84" s="40" t="s">
        <v>112</v>
      </c>
      <c r="E84" s="39"/>
      <c r="F84" s="39"/>
      <c r="G84" s="41"/>
      <c r="H84" s="42"/>
      <c r="I84" s="55">
        <f>SUM(I85:I87)</f>
        <v>18030.980000000003</v>
      </c>
      <c r="J84" s="55">
        <f>SUM(J85:J87)</f>
        <v>22538.724999999999</v>
      </c>
    </row>
    <row r="85" spans="1:10" ht="165">
      <c r="A85" s="30" t="s">
        <v>113</v>
      </c>
      <c r="B85" s="30" t="s">
        <v>7</v>
      </c>
      <c r="C85" s="30" t="s">
        <v>114</v>
      </c>
      <c r="D85" s="43" t="s">
        <v>115</v>
      </c>
      <c r="E85" s="30" t="s">
        <v>29</v>
      </c>
      <c r="F85" s="30">
        <v>22</v>
      </c>
      <c r="G85" s="33">
        <v>65.06</v>
      </c>
      <c r="H85" s="34">
        <f t="shared" ref="H85:H87" si="48">G85*1.25</f>
        <v>81.325000000000003</v>
      </c>
      <c r="I85" s="34">
        <f t="shared" ref="I85:I87" si="49">F85*G85</f>
        <v>1431.3200000000002</v>
      </c>
      <c r="J85" s="34">
        <f t="shared" ref="J85:J87" si="50">F85*H85</f>
        <v>1789.15</v>
      </c>
    </row>
    <row r="86" spans="1:10" ht="300">
      <c r="A86" s="30" t="s">
        <v>116</v>
      </c>
      <c r="B86" s="30" t="s">
        <v>3</v>
      </c>
      <c r="C86" s="30">
        <v>101658</v>
      </c>
      <c r="D86" s="44" t="s">
        <v>117</v>
      </c>
      <c r="E86" s="30" t="s">
        <v>29</v>
      </c>
      <c r="F86" s="30">
        <v>22</v>
      </c>
      <c r="G86" s="33">
        <v>718.99</v>
      </c>
      <c r="H86" s="34">
        <f t="shared" si="48"/>
        <v>898.73749999999995</v>
      </c>
      <c r="I86" s="34">
        <f t="shared" si="49"/>
        <v>15817.78</v>
      </c>
      <c r="J86" s="34">
        <f t="shared" si="50"/>
        <v>19772.224999999999</v>
      </c>
    </row>
    <row r="87" spans="1:10" ht="225">
      <c r="A87" s="30" t="s">
        <v>118</v>
      </c>
      <c r="B87" s="30" t="s">
        <v>3</v>
      </c>
      <c r="C87" s="30">
        <v>101632</v>
      </c>
      <c r="D87" s="43" t="s">
        <v>33</v>
      </c>
      <c r="E87" s="30" t="s">
        <v>29</v>
      </c>
      <c r="F87" s="30">
        <v>22</v>
      </c>
      <c r="G87" s="33">
        <v>35.54</v>
      </c>
      <c r="H87" s="34">
        <f t="shared" si="48"/>
        <v>44.424999999999997</v>
      </c>
      <c r="I87" s="34">
        <f t="shared" si="49"/>
        <v>781.88</v>
      </c>
      <c r="J87" s="34">
        <f t="shared" si="50"/>
        <v>977.34999999999991</v>
      </c>
    </row>
    <row r="88" spans="1:10" ht="15.75">
      <c r="A88" s="38" t="s">
        <v>119</v>
      </c>
      <c r="B88" s="39"/>
      <c r="C88" s="39"/>
      <c r="D88" s="40" t="s">
        <v>120</v>
      </c>
      <c r="E88" s="39"/>
      <c r="F88" s="39"/>
      <c r="G88" s="41"/>
      <c r="H88" s="42"/>
      <c r="I88" s="55">
        <f>SUM(I89:I91)</f>
        <v>2285.08</v>
      </c>
      <c r="J88" s="55">
        <f>SUM(J89:J91)</f>
        <v>2856.35</v>
      </c>
    </row>
    <row r="89" spans="1:10" ht="165">
      <c r="A89" s="30" t="s">
        <v>121</v>
      </c>
      <c r="B89" s="30" t="s">
        <v>7</v>
      </c>
      <c r="C89" s="30" t="s">
        <v>114</v>
      </c>
      <c r="D89" s="43" t="s">
        <v>115</v>
      </c>
      <c r="E89" s="30" t="s">
        <v>29</v>
      </c>
      <c r="F89" s="30">
        <v>4</v>
      </c>
      <c r="G89" s="33">
        <v>65.06</v>
      </c>
      <c r="H89" s="34">
        <f t="shared" ref="H89:H91" si="51">G89*1.25</f>
        <v>81.325000000000003</v>
      </c>
      <c r="I89" s="34">
        <f t="shared" ref="I89:I91" si="52">F89*G89</f>
        <v>260.24</v>
      </c>
      <c r="J89" s="34">
        <f t="shared" ref="J89:J91" si="53">F89*H89</f>
        <v>325.3</v>
      </c>
    </row>
    <row r="90" spans="1:10" ht="300">
      <c r="A90" s="30" t="s">
        <v>122</v>
      </c>
      <c r="B90" s="30" t="s">
        <v>3</v>
      </c>
      <c r="C90" s="30">
        <v>101656</v>
      </c>
      <c r="D90" s="43" t="s">
        <v>38</v>
      </c>
      <c r="E90" s="30" t="s">
        <v>29</v>
      </c>
      <c r="F90" s="30">
        <v>4</v>
      </c>
      <c r="G90" s="33">
        <v>470.67</v>
      </c>
      <c r="H90" s="34">
        <f t="shared" si="51"/>
        <v>588.33749999999998</v>
      </c>
      <c r="I90" s="34">
        <f t="shared" si="52"/>
        <v>1882.68</v>
      </c>
      <c r="J90" s="34">
        <f t="shared" si="53"/>
        <v>2353.35</v>
      </c>
    </row>
    <row r="91" spans="1:10" ht="225">
      <c r="A91" s="30" t="s">
        <v>123</v>
      </c>
      <c r="B91" s="30" t="s">
        <v>3</v>
      </c>
      <c r="C91" s="30">
        <v>101632</v>
      </c>
      <c r="D91" s="43" t="s">
        <v>33</v>
      </c>
      <c r="E91" s="30" t="s">
        <v>29</v>
      </c>
      <c r="F91" s="30">
        <v>4</v>
      </c>
      <c r="G91" s="33">
        <v>35.54</v>
      </c>
      <c r="H91" s="34">
        <f t="shared" si="51"/>
        <v>44.424999999999997</v>
      </c>
      <c r="I91" s="34">
        <f t="shared" si="52"/>
        <v>142.16</v>
      </c>
      <c r="J91" s="34">
        <f t="shared" si="53"/>
        <v>177.7</v>
      </c>
    </row>
    <row r="92" spans="1:10" ht="15.75">
      <c r="A92" s="38" t="s">
        <v>124</v>
      </c>
      <c r="B92" s="39"/>
      <c r="C92" s="39"/>
      <c r="D92" s="40" t="s">
        <v>125</v>
      </c>
      <c r="E92" s="39"/>
      <c r="F92" s="39"/>
      <c r="G92" s="41"/>
      <c r="H92" s="42"/>
      <c r="I92" s="55">
        <f>SUM(I93:I95)</f>
        <v>2285.08</v>
      </c>
      <c r="J92" s="55">
        <f>SUM(J93:J95)</f>
        <v>2856.35</v>
      </c>
    </row>
    <row r="93" spans="1:10" ht="165">
      <c r="A93" s="30" t="s">
        <v>126</v>
      </c>
      <c r="B93" s="30" t="s">
        <v>7</v>
      </c>
      <c r="C93" s="30" t="s">
        <v>114</v>
      </c>
      <c r="D93" s="43" t="s">
        <v>115</v>
      </c>
      <c r="E93" s="30" t="s">
        <v>29</v>
      </c>
      <c r="F93" s="30">
        <v>4</v>
      </c>
      <c r="G93" s="33">
        <v>65.06</v>
      </c>
      <c r="H93" s="34">
        <f t="shared" ref="H93:H95" si="54">G93*1.25</f>
        <v>81.325000000000003</v>
      </c>
      <c r="I93" s="34">
        <f t="shared" ref="I93:I95" si="55">F93*G93</f>
        <v>260.24</v>
      </c>
      <c r="J93" s="34">
        <f t="shared" ref="J93:J95" si="56">F93*H93</f>
        <v>325.3</v>
      </c>
    </row>
    <row r="94" spans="1:10" ht="300">
      <c r="A94" s="30" t="s">
        <v>127</v>
      </c>
      <c r="B94" s="30" t="s">
        <v>3</v>
      </c>
      <c r="C94" s="30">
        <v>101656</v>
      </c>
      <c r="D94" s="43" t="s">
        <v>38</v>
      </c>
      <c r="E94" s="30" t="s">
        <v>29</v>
      </c>
      <c r="F94" s="30">
        <v>4</v>
      </c>
      <c r="G94" s="33">
        <v>470.67</v>
      </c>
      <c r="H94" s="34">
        <f t="shared" si="54"/>
        <v>588.33749999999998</v>
      </c>
      <c r="I94" s="34">
        <f t="shared" si="55"/>
        <v>1882.68</v>
      </c>
      <c r="J94" s="34">
        <f t="shared" si="56"/>
        <v>2353.35</v>
      </c>
    </row>
    <row r="95" spans="1:10" ht="225">
      <c r="A95" s="30" t="s">
        <v>128</v>
      </c>
      <c r="B95" s="30" t="s">
        <v>3</v>
      </c>
      <c r="C95" s="30">
        <v>101632</v>
      </c>
      <c r="D95" s="43" t="s">
        <v>33</v>
      </c>
      <c r="E95" s="30" t="s">
        <v>29</v>
      </c>
      <c r="F95" s="30">
        <v>4</v>
      </c>
      <c r="G95" s="33">
        <v>35.54</v>
      </c>
      <c r="H95" s="34">
        <f t="shared" si="54"/>
        <v>44.424999999999997</v>
      </c>
      <c r="I95" s="34">
        <f t="shared" si="55"/>
        <v>142.16</v>
      </c>
      <c r="J95" s="34">
        <f t="shared" si="56"/>
        <v>177.7</v>
      </c>
    </row>
    <row r="96" spans="1:10" ht="15.75">
      <c r="A96" s="38" t="s">
        <v>129</v>
      </c>
      <c r="B96" s="39"/>
      <c r="C96" s="39"/>
      <c r="D96" s="40" t="s">
        <v>130</v>
      </c>
      <c r="E96" s="39"/>
      <c r="F96" s="39"/>
      <c r="G96" s="41"/>
      <c r="H96" s="42"/>
      <c r="I96" s="55">
        <f>SUM(I97:I99)</f>
        <v>6855.24</v>
      </c>
      <c r="J96" s="55">
        <f>SUM(J97:J99)</f>
        <v>8569.0499999999993</v>
      </c>
    </row>
    <row r="97" spans="1:10" ht="165">
      <c r="A97" s="30" t="s">
        <v>131</v>
      </c>
      <c r="B97" s="30" t="s">
        <v>7</v>
      </c>
      <c r="C97" s="30" t="s">
        <v>114</v>
      </c>
      <c r="D97" s="43" t="s">
        <v>115</v>
      </c>
      <c r="E97" s="30" t="s">
        <v>29</v>
      </c>
      <c r="F97" s="30">
        <v>12</v>
      </c>
      <c r="G97" s="33">
        <v>65.06</v>
      </c>
      <c r="H97" s="34">
        <f t="shared" ref="H97:H99" si="57">G97*1.25</f>
        <v>81.325000000000003</v>
      </c>
      <c r="I97" s="34">
        <f t="shared" ref="I97:I99" si="58">F97*G97</f>
        <v>780.72</v>
      </c>
      <c r="J97" s="34">
        <f t="shared" ref="J97:J99" si="59">F97*H97</f>
        <v>975.90000000000009</v>
      </c>
    </row>
    <row r="98" spans="1:10" ht="300">
      <c r="A98" s="30" t="s">
        <v>132</v>
      </c>
      <c r="B98" s="30" t="s">
        <v>3</v>
      </c>
      <c r="C98" s="30">
        <v>101656</v>
      </c>
      <c r="D98" s="43" t="s">
        <v>38</v>
      </c>
      <c r="E98" s="30" t="s">
        <v>29</v>
      </c>
      <c r="F98" s="30">
        <v>12</v>
      </c>
      <c r="G98" s="33">
        <v>470.67</v>
      </c>
      <c r="H98" s="34">
        <f t="shared" si="57"/>
        <v>588.33749999999998</v>
      </c>
      <c r="I98" s="34">
        <f t="shared" si="58"/>
        <v>5648.04</v>
      </c>
      <c r="J98" s="34">
        <f t="shared" si="59"/>
        <v>7060.0499999999993</v>
      </c>
    </row>
    <row r="99" spans="1:10" ht="225">
      <c r="A99" s="30" t="s">
        <v>133</v>
      </c>
      <c r="B99" s="30" t="s">
        <v>3</v>
      </c>
      <c r="C99" s="30">
        <v>101632</v>
      </c>
      <c r="D99" s="43" t="s">
        <v>33</v>
      </c>
      <c r="E99" s="30" t="s">
        <v>29</v>
      </c>
      <c r="F99" s="30">
        <v>12</v>
      </c>
      <c r="G99" s="33">
        <v>35.54</v>
      </c>
      <c r="H99" s="34">
        <f t="shared" si="57"/>
        <v>44.424999999999997</v>
      </c>
      <c r="I99" s="34">
        <f t="shared" si="58"/>
        <v>426.48</v>
      </c>
      <c r="J99" s="34">
        <f t="shared" si="59"/>
        <v>533.09999999999991</v>
      </c>
    </row>
    <row r="100" spans="1:10" ht="15.75">
      <c r="A100" s="38" t="s">
        <v>134</v>
      </c>
      <c r="B100" s="39"/>
      <c r="C100" s="39"/>
      <c r="D100" s="40" t="s">
        <v>135</v>
      </c>
      <c r="E100" s="39"/>
      <c r="F100" s="39"/>
      <c r="G100" s="41"/>
      <c r="H100" s="42"/>
      <c r="I100" s="55">
        <f>SUM(I101:I103)</f>
        <v>7997.7800000000007</v>
      </c>
      <c r="J100" s="55">
        <f>SUM(J101:J103)</f>
        <v>9997.2250000000004</v>
      </c>
    </row>
    <row r="101" spans="1:10" ht="165">
      <c r="A101" s="30" t="s">
        <v>136</v>
      </c>
      <c r="B101" s="30" t="s">
        <v>7</v>
      </c>
      <c r="C101" s="30" t="s">
        <v>114</v>
      </c>
      <c r="D101" s="43" t="s">
        <v>115</v>
      </c>
      <c r="E101" s="30" t="s">
        <v>29</v>
      </c>
      <c r="F101" s="30">
        <v>14</v>
      </c>
      <c r="G101" s="33">
        <v>65.06</v>
      </c>
      <c r="H101" s="34">
        <f t="shared" ref="H101:H103" si="60">G101*1.25</f>
        <v>81.325000000000003</v>
      </c>
      <c r="I101" s="34">
        <f t="shared" ref="I101:I103" si="61">F101*G101</f>
        <v>910.84</v>
      </c>
      <c r="J101" s="34">
        <f t="shared" ref="J101:J103" si="62">F101*H101</f>
        <v>1138.55</v>
      </c>
    </row>
    <row r="102" spans="1:10" ht="300">
      <c r="A102" s="30" t="s">
        <v>137</v>
      </c>
      <c r="B102" s="30" t="s">
        <v>3</v>
      </c>
      <c r="C102" s="30">
        <v>101656</v>
      </c>
      <c r="D102" s="43" t="s">
        <v>38</v>
      </c>
      <c r="E102" s="30" t="s">
        <v>29</v>
      </c>
      <c r="F102" s="30">
        <v>14</v>
      </c>
      <c r="G102" s="33">
        <v>470.67</v>
      </c>
      <c r="H102" s="34">
        <f t="shared" si="60"/>
        <v>588.33749999999998</v>
      </c>
      <c r="I102" s="34">
        <f t="shared" si="61"/>
        <v>6589.38</v>
      </c>
      <c r="J102" s="34">
        <f t="shared" si="62"/>
        <v>8236.7250000000004</v>
      </c>
    </row>
    <row r="103" spans="1:10" ht="225">
      <c r="A103" s="30" t="s">
        <v>138</v>
      </c>
      <c r="B103" s="30" t="s">
        <v>3</v>
      </c>
      <c r="C103" s="30">
        <v>101632</v>
      </c>
      <c r="D103" s="43" t="s">
        <v>33</v>
      </c>
      <c r="E103" s="30" t="s">
        <v>29</v>
      </c>
      <c r="F103" s="30">
        <v>14</v>
      </c>
      <c r="G103" s="33">
        <v>35.54</v>
      </c>
      <c r="H103" s="34">
        <f t="shared" si="60"/>
        <v>44.424999999999997</v>
      </c>
      <c r="I103" s="34">
        <f t="shared" si="61"/>
        <v>497.56</v>
      </c>
      <c r="J103" s="34">
        <f t="shared" si="62"/>
        <v>621.94999999999993</v>
      </c>
    </row>
    <row r="104" spans="1:10" ht="15.75">
      <c r="A104" s="38" t="s">
        <v>139</v>
      </c>
      <c r="B104" s="39"/>
      <c r="C104" s="39"/>
      <c r="D104" s="40" t="s">
        <v>140</v>
      </c>
      <c r="E104" s="39"/>
      <c r="F104" s="39"/>
      <c r="G104" s="41"/>
      <c r="H104" s="42"/>
      <c r="I104" s="55">
        <f>SUM(I105:I107)</f>
        <v>7426.51</v>
      </c>
      <c r="J104" s="55">
        <f>SUM(J105:J107)</f>
        <v>9283.1374999999989</v>
      </c>
    </row>
    <row r="105" spans="1:10" ht="165">
      <c r="A105" s="30" t="s">
        <v>141</v>
      </c>
      <c r="B105" s="30" t="s">
        <v>7</v>
      </c>
      <c r="C105" s="30" t="s">
        <v>114</v>
      </c>
      <c r="D105" s="43" t="s">
        <v>115</v>
      </c>
      <c r="E105" s="30" t="s">
        <v>29</v>
      </c>
      <c r="F105" s="30">
        <v>13</v>
      </c>
      <c r="G105" s="33">
        <v>65.06</v>
      </c>
      <c r="H105" s="34">
        <f t="shared" ref="H105:H107" si="63">G105*1.25</f>
        <v>81.325000000000003</v>
      </c>
      <c r="I105" s="34">
        <f t="shared" ref="I105:I107" si="64">F105*G105</f>
        <v>845.78</v>
      </c>
      <c r="J105" s="34">
        <f t="shared" ref="J105:J107" si="65">F105*H105</f>
        <v>1057.2250000000001</v>
      </c>
    </row>
    <row r="106" spans="1:10" ht="300">
      <c r="A106" s="30" t="s">
        <v>142</v>
      </c>
      <c r="B106" s="30" t="s">
        <v>3</v>
      </c>
      <c r="C106" s="30">
        <v>101656</v>
      </c>
      <c r="D106" s="43" t="s">
        <v>38</v>
      </c>
      <c r="E106" s="30" t="s">
        <v>29</v>
      </c>
      <c r="F106" s="30">
        <v>13</v>
      </c>
      <c r="G106" s="33">
        <v>470.67</v>
      </c>
      <c r="H106" s="34">
        <f t="shared" si="63"/>
        <v>588.33749999999998</v>
      </c>
      <c r="I106" s="34">
        <f t="shared" si="64"/>
        <v>6118.71</v>
      </c>
      <c r="J106" s="34">
        <f t="shared" si="65"/>
        <v>7648.3874999999998</v>
      </c>
    </row>
    <row r="107" spans="1:10" ht="225">
      <c r="A107" s="30" t="s">
        <v>143</v>
      </c>
      <c r="B107" s="30" t="s">
        <v>3</v>
      </c>
      <c r="C107" s="30">
        <v>101632</v>
      </c>
      <c r="D107" s="43" t="s">
        <v>33</v>
      </c>
      <c r="E107" s="30" t="s">
        <v>29</v>
      </c>
      <c r="F107" s="30">
        <v>13</v>
      </c>
      <c r="G107" s="33">
        <v>35.54</v>
      </c>
      <c r="H107" s="34">
        <f t="shared" si="63"/>
        <v>44.424999999999997</v>
      </c>
      <c r="I107" s="34">
        <f t="shared" si="64"/>
        <v>462.02</v>
      </c>
      <c r="J107" s="34">
        <f t="shared" si="65"/>
        <v>577.52499999999998</v>
      </c>
    </row>
    <row r="108" spans="1:10" ht="15.75">
      <c r="A108" s="38" t="s">
        <v>144</v>
      </c>
      <c r="B108" s="39"/>
      <c r="C108" s="39"/>
      <c r="D108" s="40" t="s">
        <v>145</v>
      </c>
      <c r="E108" s="39"/>
      <c r="F108" s="39"/>
      <c r="G108" s="41"/>
      <c r="H108" s="42"/>
      <c r="I108" s="55">
        <f>SUM(I109:I111)</f>
        <v>1142.54</v>
      </c>
      <c r="J108" s="55">
        <f>SUM(J109:J111)</f>
        <v>1428.175</v>
      </c>
    </row>
    <row r="109" spans="1:10" ht="165">
      <c r="A109" s="30" t="s">
        <v>146</v>
      </c>
      <c r="B109" s="30" t="s">
        <v>7</v>
      </c>
      <c r="C109" s="30" t="s">
        <v>114</v>
      </c>
      <c r="D109" s="43" t="s">
        <v>115</v>
      </c>
      <c r="E109" s="30" t="s">
        <v>29</v>
      </c>
      <c r="F109" s="30">
        <v>2</v>
      </c>
      <c r="G109" s="33">
        <v>65.06</v>
      </c>
      <c r="H109" s="34">
        <f t="shared" ref="H109:H111" si="66">G109*1.25</f>
        <v>81.325000000000003</v>
      </c>
      <c r="I109" s="34">
        <f t="shared" ref="I109:I111" si="67">F109*G109</f>
        <v>130.12</v>
      </c>
      <c r="J109" s="34">
        <f t="shared" ref="J109:J111" si="68">F109*H109</f>
        <v>162.65</v>
      </c>
    </row>
    <row r="110" spans="1:10" ht="300">
      <c r="A110" s="30" t="s">
        <v>147</v>
      </c>
      <c r="B110" s="30" t="s">
        <v>3</v>
      </c>
      <c r="C110" s="30">
        <v>101656</v>
      </c>
      <c r="D110" s="43" t="s">
        <v>38</v>
      </c>
      <c r="E110" s="30" t="s">
        <v>29</v>
      </c>
      <c r="F110" s="30">
        <v>2</v>
      </c>
      <c r="G110" s="33">
        <v>470.67</v>
      </c>
      <c r="H110" s="34">
        <f t="shared" si="66"/>
        <v>588.33749999999998</v>
      </c>
      <c r="I110" s="34">
        <f t="shared" si="67"/>
        <v>941.34</v>
      </c>
      <c r="J110" s="34">
        <f t="shared" si="68"/>
        <v>1176.675</v>
      </c>
    </row>
    <row r="111" spans="1:10" ht="225">
      <c r="A111" s="30" t="s">
        <v>148</v>
      </c>
      <c r="B111" s="30" t="s">
        <v>3</v>
      </c>
      <c r="C111" s="30">
        <v>101632</v>
      </c>
      <c r="D111" s="43" t="s">
        <v>33</v>
      </c>
      <c r="E111" s="30" t="s">
        <v>29</v>
      </c>
      <c r="F111" s="30">
        <v>2</v>
      </c>
      <c r="G111" s="33">
        <v>35.54</v>
      </c>
      <c r="H111" s="34">
        <f t="shared" si="66"/>
        <v>44.424999999999997</v>
      </c>
      <c r="I111" s="34">
        <f t="shared" si="67"/>
        <v>71.08</v>
      </c>
      <c r="J111" s="34">
        <f t="shared" si="68"/>
        <v>88.85</v>
      </c>
    </row>
    <row r="112" spans="1:10" ht="15.75">
      <c r="A112" s="38" t="s">
        <v>149</v>
      </c>
      <c r="B112" s="39"/>
      <c r="C112" s="39"/>
      <c r="D112" s="40" t="s">
        <v>150</v>
      </c>
      <c r="E112" s="39"/>
      <c r="F112" s="39"/>
      <c r="G112" s="41"/>
      <c r="H112" s="42"/>
      <c r="I112" s="55">
        <f>SUM(I113:I115)</f>
        <v>3427.62</v>
      </c>
      <c r="J112" s="55">
        <f>SUM(J113:J115)</f>
        <v>4284.5249999999996</v>
      </c>
    </row>
    <row r="113" spans="1:10" ht="165">
      <c r="A113" s="30" t="s">
        <v>151</v>
      </c>
      <c r="B113" s="30" t="s">
        <v>7</v>
      </c>
      <c r="C113" s="30" t="s">
        <v>114</v>
      </c>
      <c r="D113" s="43" t="s">
        <v>115</v>
      </c>
      <c r="E113" s="30" t="s">
        <v>29</v>
      </c>
      <c r="F113" s="30">
        <v>6</v>
      </c>
      <c r="G113" s="33">
        <v>65.06</v>
      </c>
      <c r="H113" s="34">
        <f t="shared" ref="H113:H115" si="69">G113*1.25</f>
        <v>81.325000000000003</v>
      </c>
      <c r="I113" s="34">
        <f t="shared" ref="I113:I115" si="70">F113*G113</f>
        <v>390.36</v>
      </c>
      <c r="J113" s="34">
        <f t="shared" ref="J113:J115" si="71">F113*H113</f>
        <v>487.95000000000005</v>
      </c>
    </row>
    <row r="114" spans="1:10" ht="300">
      <c r="A114" s="30" t="s">
        <v>152</v>
      </c>
      <c r="B114" s="30" t="s">
        <v>3</v>
      </c>
      <c r="C114" s="30">
        <v>101656</v>
      </c>
      <c r="D114" s="43" t="s">
        <v>38</v>
      </c>
      <c r="E114" s="30" t="s">
        <v>29</v>
      </c>
      <c r="F114" s="30">
        <v>6</v>
      </c>
      <c r="G114" s="33">
        <v>470.67</v>
      </c>
      <c r="H114" s="34">
        <f t="shared" si="69"/>
        <v>588.33749999999998</v>
      </c>
      <c r="I114" s="34">
        <f t="shared" si="70"/>
        <v>2824.02</v>
      </c>
      <c r="J114" s="34">
        <f t="shared" si="71"/>
        <v>3530.0249999999996</v>
      </c>
    </row>
    <row r="115" spans="1:10" ht="225">
      <c r="A115" s="30" t="s">
        <v>153</v>
      </c>
      <c r="B115" s="30" t="s">
        <v>3</v>
      </c>
      <c r="C115" s="30">
        <v>101632</v>
      </c>
      <c r="D115" s="43" t="s">
        <v>33</v>
      </c>
      <c r="E115" s="30" t="s">
        <v>29</v>
      </c>
      <c r="F115" s="30">
        <v>6</v>
      </c>
      <c r="G115" s="33">
        <v>35.54</v>
      </c>
      <c r="H115" s="34">
        <f t="shared" si="69"/>
        <v>44.424999999999997</v>
      </c>
      <c r="I115" s="34">
        <f t="shared" si="70"/>
        <v>213.24</v>
      </c>
      <c r="J115" s="34">
        <f t="shared" si="71"/>
        <v>266.54999999999995</v>
      </c>
    </row>
    <row r="116" spans="1:10" ht="15.75">
      <c r="A116" s="38" t="s">
        <v>154</v>
      </c>
      <c r="B116" s="39"/>
      <c r="C116" s="39"/>
      <c r="D116" s="40" t="s">
        <v>155</v>
      </c>
      <c r="E116" s="39"/>
      <c r="F116" s="39"/>
      <c r="G116" s="41"/>
      <c r="H116" s="42"/>
      <c r="I116" s="55">
        <f>SUM(I117:I119)</f>
        <v>3427.62</v>
      </c>
      <c r="J116" s="55">
        <f>SUM(J117:J119)</f>
        <v>4284.5249999999996</v>
      </c>
    </row>
    <row r="117" spans="1:10" ht="165">
      <c r="A117" s="30" t="s">
        <v>156</v>
      </c>
      <c r="B117" s="30" t="s">
        <v>7</v>
      </c>
      <c r="C117" s="30" t="s">
        <v>114</v>
      </c>
      <c r="D117" s="43" t="s">
        <v>115</v>
      </c>
      <c r="E117" s="30" t="s">
        <v>29</v>
      </c>
      <c r="F117" s="30">
        <v>6</v>
      </c>
      <c r="G117" s="33">
        <v>65.06</v>
      </c>
      <c r="H117" s="34">
        <f t="shared" ref="H117:H119" si="72">G117*1.25</f>
        <v>81.325000000000003</v>
      </c>
      <c r="I117" s="34">
        <f t="shared" ref="I117:I119" si="73">F117*G117</f>
        <v>390.36</v>
      </c>
      <c r="J117" s="34">
        <f t="shared" ref="J117:J119" si="74">F117*H117</f>
        <v>487.95000000000005</v>
      </c>
    </row>
    <row r="118" spans="1:10" ht="300">
      <c r="A118" s="30" t="s">
        <v>157</v>
      </c>
      <c r="B118" s="30" t="s">
        <v>3</v>
      </c>
      <c r="C118" s="30">
        <v>101656</v>
      </c>
      <c r="D118" s="43" t="s">
        <v>38</v>
      </c>
      <c r="E118" s="30" t="s">
        <v>29</v>
      </c>
      <c r="F118" s="30">
        <v>6</v>
      </c>
      <c r="G118" s="33">
        <v>470.67</v>
      </c>
      <c r="H118" s="34">
        <f t="shared" si="72"/>
        <v>588.33749999999998</v>
      </c>
      <c r="I118" s="34">
        <f t="shared" si="73"/>
        <v>2824.02</v>
      </c>
      <c r="J118" s="34">
        <f t="shared" si="74"/>
        <v>3530.0249999999996</v>
      </c>
    </row>
    <row r="119" spans="1:10" ht="225">
      <c r="A119" s="30" t="s">
        <v>158</v>
      </c>
      <c r="B119" s="30" t="s">
        <v>3</v>
      </c>
      <c r="C119" s="30">
        <v>101632</v>
      </c>
      <c r="D119" s="43" t="s">
        <v>33</v>
      </c>
      <c r="E119" s="30" t="s">
        <v>29</v>
      </c>
      <c r="F119" s="30">
        <v>6</v>
      </c>
      <c r="G119" s="33">
        <v>35.54</v>
      </c>
      <c r="H119" s="34">
        <f t="shared" si="72"/>
        <v>44.424999999999997</v>
      </c>
      <c r="I119" s="34">
        <f t="shared" si="73"/>
        <v>213.24</v>
      </c>
      <c r="J119" s="34">
        <f t="shared" si="74"/>
        <v>266.54999999999995</v>
      </c>
    </row>
    <row r="120" spans="1:10" ht="15.75">
      <c r="A120" s="38" t="s">
        <v>159</v>
      </c>
      <c r="B120" s="39"/>
      <c r="C120" s="39"/>
      <c r="D120" s="40" t="s">
        <v>160</v>
      </c>
      <c r="E120" s="39"/>
      <c r="F120" s="39"/>
      <c r="G120" s="41"/>
      <c r="H120" s="42"/>
      <c r="I120" s="55">
        <f>SUM(I121:I123)</f>
        <v>2856.35</v>
      </c>
      <c r="J120" s="55">
        <f>SUM(J121:J123)</f>
        <v>3570.4375</v>
      </c>
    </row>
    <row r="121" spans="1:10" ht="165">
      <c r="A121" s="30" t="s">
        <v>161</v>
      </c>
      <c r="B121" s="30" t="s">
        <v>7</v>
      </c>
      <c r="C121" s="30" t="s">
        <v>114</v>
      </c>
      <c r="D121" s="43" t="s">
        <v>115</v>
      </c>
      <c r="E121" s="30" t="s">
        <v>29</v>
      </c>
      <c r="F121" s="30">
        <v>5</v>
      </c>
      <c r="G121" s="33">
        <v>65.06</v>
      </c>
      <c r="H121" s="34">
        <f t="shared" ref="H121:H123" si="75">G121*1.25</f>
        <v>81.325000000000003</v>
      </c>
      <c r="I121" s="34">
        <f t="shared" ref="I121:I123" si="76">F121*G121</f>
        <v>325.3</v>
      </c>
      <c r="J121" s="34">
        <f t="shared" ref="J121:J123" si="77">F121*H121</f>
        <v>406.625</v>
      </c>
    </row>
    <row r="122" spans="1:10" ht="300">
      <c r="A122" s="30" t="s">
        <v>162</v>
      </c>
      <c r="B122" s="30" t="s">
        <v>3</v>
      </c>
      <c r="C122" s="30">
        <v>101656</v>
      </c>
      <c r="D122" s="43" t="s">
        <v>38</v>
      </c>
      <c r="E122" s="30" t="s">
        <v>29</v>
      </c>
      <c r="F122" s="30">
        <v>5</v>
      </c>
      <c r="G122" s="33">
        <v>470.67</v>
      </c>
      <c r="H122" s="34">
        <f t="shared" si="75"/>
        <v>588.33749999999998</v>
      </c>
      <c r="I122" s="34">
        <f t="shared" si="76"/>
        <v>2353.35</v>
      </c>
      <c r="J122" s="34">
        <f t="shared" si="77"/>
        <v>2941.6875</v>
      </c>
    </row>
    <row r="123" spans="1:10" ht="225">
      <c r="A123" s="30" t="s">
        <v>163</v>
      </c>
      <c r="B123" s="30" t="s">
        <v>3</v>
      </c>
      <c r="C123" s="30">
        <v>101632</v>
      </c>
      <c r="D123" s="43" t="s">
        <v>33</v>
      </c>
      <c r="E123" s="30" t="s">
        <v>29</v>
      </c>
      <c r="F123" s="30">
        <v>5</v>
      </c>
      <c r="G123" s="33">
        <v>35.54</v>
      </c>
      <c r="H123" s="34">
        <f t="shared" si="75"/>
        <v>44.424999999999997</v>
      </c>
      <c r="I123" s="34">
        <f t="shared" si="76"/>
        <v>177.7</v>
      </c>
      <c r="J123" s="34">
        <f t="shared" si="77"/>
        <v>222.125</v>
      </c>
    </row>
    <row r="124" spans="1:10" ht="15.75">
      <c r="A124" s="38" t="s">
        <v>164</v>
      </c>
      <c r="B124" s="39"/>
      <c r="C124" s="39"/>
      <c r="D124" s="40" t="s">
        <v>165</v>
      </c>
      <c r="E124" s="39"/>
      <c r="F124" s="39"/>
      <c r="G124" s="41"/>
      <c r="H124" s="42"/>
      <c r="I124" s="55">
        <f>SUM(I125:I127)</f>
        <v>2856.35</v>
      </c>
      <c r="J124" s="55">
        <f>SUM(J125:J127)</f>
        <v>3570.4375</v>
      </c>
    </row>
    <row r="125" spans="1:10" ht="165">
      <c r="A125" s="30" t="s">
        <v>166</v>
      </c>
      <c r="B125" s="30" t="s">
        <v>7</v>
      </c>
      <c r="C125" s="30" t="s">
        <v>114</v>
      </c>
      <c r="D125" s="43" t="s">
        <v>115</v>
      </c>
      <c r="E125" s="30" t="s">
        <v>29</v>
      </c>
      <c r="F125" s="30">
        <v>5</v>
      </c>
      <c r="G125" s="33">
        <v>65.06</v>
      </c>
      <c r="H125" s="34">
        <f t="shared" ref="H125:H127" si="78">G125*1.25</f>
        <v>81.325000000000003</v>
      </c>
      <c r="I125" s="34">
        <f t="shared" ref="I125:I127" si="79">F125*G125</f>
        <v>325.3</v>
      </c>
      <c r="J125" s="34">
        <f t="shared" ref="J125:J127" si="80">F125*H125</f>
        <v>406.625</v>
      </c>
    </row>
    <row r="126" spans="1:10" ht="300">
      <c r="A126" s="30" t="s">
        <v>167</v>
      </c>
      <c r="B126" s="30" t="s">
        <v>3</v>
      </c>
      <c r="C126" s="30">
        <v>101656</v>
      </c>
      <c r="D126" s="43" t="s">
        <v>38</v>
      </c>
      <c r="E126" s="30" t="s">
        <v>29</v>
      </c>
      <c r="F126" s="30">
        <v>5</v>
      </c>
      <c r="G126" s="33">
        <v>470.67</v>
      </c>
      <c r="H126" s="34">
        <f t="shared" si="78"/>
        <v>588.33749999999998</v>
      </c>
      <c r="I126" s="34">
        <f t="shared" si="79"/>
        <v>2353.35</v>
      </c>
      <c r="J126" s="34">
        <f t="shared" si="80"/>
        <v>2941.6875</v>
      </c>
    </row>
    <row r="127" spans="1:10" ht="225">
      <c r="A127" s="30" t="s">
        <v>168</v>
      </c>
      <c r="B127" s="30" t="s">
        <v>3</v>
      </c>
      <c r="C127" s="30">
        <v>101632</v>
      </c>
      <c r="D127" s="43" t="s">
        <v>33</v>
      </c>
      <c r="E127" s="30" t="s">
        <v>29</v>
      </c>
      <c r="F127" s="30">
        <v>5</v>
      </c>
      <c r="G127" s="33">
        <v>35.54</v>
      </c>
      <c r="H127" s="34">
        <f t="shared" si="78"/>
        <v>44.424999999999997</v>
      </c>
      <c r="I127" s="34">
        <f t="shared" si="79"/>
        <v>177.7</v>
      </c>
      <c r="J127" s="34">
        <f t="shared" si="80"/>
        <v>222.125</v>
      </c>
    </row>
    <row r="128" spans="1:10" ht="15.75">
      <c r="A128" s="38" t="s">
        <v>169</v>
      </c>
      <c r="B128" s="39"/>
      <c r="C128" s="39"/>
      <c r="D128" s="40" t="s">
        <v>170</v>
      </c>
      <c r="E128" s="39"/>
      <c r="F128" s="39"/>
      <c r="G128" s="41"/>
      <c r="H128" s="42"/>
      <c r="I128" s="55">
        <f>SUM(I129:I131)</f>
        <v>2856.35</v>
      </c>
      <c r="J128" s="55">
        <f>SUM(J129:J131)</f>
        <v>3570.4375</v>
      </c>
    </row>
    <row r="129" spans="1:10" ht="165">
      <c r="A129" s="30" t="s">
        <v>171</v>
      </c>
      <c r="B129" s="30" t="s">
        <v>7</v>
      </c>
      <c r="C129" s="30" t="s">
        <v>114</v>
      </c>
      <c r="D129" s="43" t="s">
        <v>115</v>
      </c>
      <c r="E129" s="30" t="s">
        <v>29</v>
      </c>
      <c r="F129" s="30">
        <v>5</v>
      </c>
      <c r="G129" s="33">
        <v>65.06</v>
      </c>
      <c r="H129" s="34">
        <f t="shared" ref="H129:H131" si="81">G129*1.25</f>
        <v>81.325000000000003</v>
      </c>
      <c r="I129" s="34">
        <f t="shared" ref="I129:I131" si="82">F129*G129</f>
        <v>325.3</v>
      </c>
      <c r="J129" s="34">
        <f t="shared" ref="J129:J131" si="83">F129*H129</f>
        <v>406.625</v>
      </c>
    </row>
    <row r="130" spans="1:10" ht="300">
      <c r="A130" s="30" t="s">
        <v>172</v>
      </c>
      <c r="B130" s="30" t="s">
        <v>3</v>
      </c>
      <c r="C130" s="30">
        <v>101656</v>
      </c>
      <c r="D130" s="43" t="s">
        <v>38</v>
      </c>
      <c r="E130" s="30" t="s">
        <v>29</v>
      </c>
      <c r="F130" s="30">
        <v>5</v>
      </c>
      <c r="G130" s="33">
        <v>470.67</v>
      </c>
      <c r="H130" s="34">
        <f t="shared" si="81"/>
        <v>588.33749999999998</v>
      </c>
      <c r="I130" s="34">
        <f t="shared" si="82"/>
        <v>2353.35</v>
      </c>
      <c r="J130" s="34">
        <f t="shared" si="83"/>
        <v>2941.6875</v>
      </c>
    </row>
    <row r="131" spans="1:10" ht="225">
      <c r="A131" s="30" t="s">
        <v>173</v>
      </c>
      <c r="B131" s="30" t="s">
        <v>3</v>
      </c>
      <c r="C131" s="30">
        <v>101632</v>
      </c>
      <c r="D131" s="43" t="s">
        <v>33</v>
      </c>
      <c r="E131" s="30" t="s">
        <v>29</v>
      </c>
      <c r="F131" s="30">
        <v>5</v>
      </c>
      <c r="G131" s="33">
        <v>35.54</v>
      </c>
      <c r="H131" s="34">
        <f t="shared" si="81"/>
        <v>44.424999999999997</v>
      </c>
      <c r="I131" s="34">
        <f t="shared" si="82"/>
        <v>177.7</v>
      </c>
      <c r="J131" s="34">
        <f t="shared" si="83"/>
        <v>222.125</v>
      </c>
    </row>
    <row r="132" spans="1:10" ht="15.75">
      <c r="A132" s="38" t="s">
        <v>174</v>
      </c>
      <c r="B132" s="39"/>
      <c r="C132" s="39"/>
      <c r="D132" s="40" t="s">
        <v>175</v>
      </c>
      <c r="E132" s="39"/>
      <c r="F132" s="39"/>
      <c r="G132" s="41"/>
      <c r="H132" s="42"/>
      <c r="I132" s="55">
        <f>SUM(I133:I135)</f>
        <v>4570.16</v>
      </c>
      <c r="J132" s="55">
        <f>SUM(J133:J135)</f>
        <v>5712.7</v>
      </c>
    </row>
    <row r="133" spans="1:10" ht="165">
      <c r="A133" s="30" t="s">
        <v>176</v>
      </c>
      <c r="B133" s="30" t="s">
        <v>7</v>
      </c>
      <c r="C133" s="30" t="s">
        <v>114</v>
      </c>
      <c r="D133" s="43" t="s">
        <v>115</v>
      </c>
      <c r="E133" s="30" t="s">
        <v>29</v>
      </c>
      <c r="F133" s="30">
        <v>8</v>
      </c>
      <c r="G133" s="33">
        <v>65.06</v>
      </c>
      <c r="H133" s="34">
        <f t="shared" ref="H133:H135" si="84">G133*1.25</f>
        <v>81.325000000000003</v>
      </c>
      <c r="I133" s="34">
        <f t="shared" ref="I133:I135" si="85">F133*G133</f>
        <v>520.48</v>
      </c>
      <c r="J133" s="34">
        <f t="shared" ref="J133:J135" si="86">F133*H133</f>
        <v>650.6</v>
      </c>
    </row>
    <row r="134" spans="1:10" ht="300">
      <c r="A134" s="30" t="s">
        <v>177</v>
      </c>
      <c r="B134" s="30" t="s">
        <v>3</v>
      </c>
      <c r="C134" s="30">
        <v>101656</v>
      </c>
      <c r="D134" s="43" t="s">
        <v>38</v>
      </c>
      <c r="E134" s="30" t="s">
        <v>29</v>
      </c>
      <c r="F134" s="30">
        <v>8</v>
      </c>
      <c r="G134" s="33">
        <v>470.67</v>
      </c>
      <c r="H134" s="34">
        <f t="shared" si="84"/>
        <v>588.33749999999998</v>
      </c>
      <c r="I134" s="34">
        <f t="shared" si="85"/>
        <v>3765.36</v>
      </c>
      <c r="J134" s="34">
        <f t="shared" si="86"/>
        <v>4706.7</v>
      </c>
    </row>
    <row r="135" spans="1:10" ht="225">
      <c r="A135" s="30" t="s">
        <v>178</v>
      </c>
      <c r="B135" s="30" t="s">
        <v>3</v>
      </c>
      <c r="C135" s="30">
        <v>101632</v>
      </c>
      <c r="D135" s="43" t="s">
        <v>33</v>
      </c>
      <c r="E135" s="30" t="s">
        <v>29</v>
      </c>
      <c r="F135" s="30">
        <v>8</v>
      </c>
      <c r="G135" s="33">
        <v>35.54</v>
      </c>
      <c r="H135" s="34">
        <f t="shared" si="84"/>
        <v>44.424999999999997</v>
      </c>
      <c r="I135" s="34">
        <f t="shared" si="85"/>
        <v>284.32</v>
      </c>
      <c r="J135" s="34">
        <f t="shared" si="86"/>
        <v>355.4</v>
      </c>
    </row>
    <row r="136" spans="1:10" ht="15.75">
      <c r="A136" s="38" t="s">
        <v>179</v>
      </c>
      <c r="B136" s="39"/>
      <c r="C136" s="39"/>
      <c r="D136" s="40" t="s">
        <v>180</v>
      </c>
      <c r="E136" s="39"/>
      <c r="F136" s="39"/>
      <c r="G136" s="41"/>
      <c r="H136" s="42"/>
      <c r="I136" s="55">
        <f>SUM(I137:I139)</f>
        <v>23768.11</v>
      </c>
      <c r="J136" s="55">
        <f>SUM(J137:J139)</f>
        <v>29710.137499999997</v>
      </c>
    </row>
    <row r="137" spans="1:10" ht="165">
      <c r="A137" s="30" t="s">
        <v>181</v>
      </c>
      <c r="B137" s="30" t="s">
        <v>7</v>
      </c>
      <c r="C137" s="30" t="s">
        <v>114</v>
      </c>
      <c r="D137" s="43" t="s">
        <v>115</v>
      </c>
      <c r="E137" s="30" t="s">
        <v>29</v>
      </c>
      <c r="F137" s="30">
        <v>29</v>
      </c>
      <c r="G137" s="33">
        <v>65.06</v>
      </c>
      <c r="H137" s="34">
        <f t="shared" ref="H137:H139" si="87">G137*1.25</f>
        <v>81.325000000000003</v>
      </c>
      <c r="I137" s="34">
        <f t="shared" ref="I137:I139" si="88">F137*G137</f>
        <v>1886.74</v>
      </c>
      <c r="J137" s="34">
        <f t="shared" ref="J137:J139" si="89">F137*H137</f>
        <v>2358.4250000000002</v>
      </c>
    </row>
    <row r="138" spans="1:10" ht="300">
      <c r="A138" s="30" t="s">
        <v>182</v>
      </c>
      <c r="B138" s="30" t="s">
        <v>3</v>
      </c>
      <c r="C138" s="30">
        <v>101658</v>
      </c>
      <c r="D138" s="44" t="s">
        <v>117</v>
      </c>
      <c r="E138" s="30" t="s">
        <v>29</v>
      </c>
      <c r="F138" s="30">
        <v>29</v>
      </c>
      <c r="G138" s="33">
        <v>718.99</v>
      </c>
      <c r="H138" s="34">
        <f t="shared" si="87"/>
        <v>898.73749999999995</v>
      </c>
      <c r="I138" s="34">
        <f t="shared" si="88"/>
        <v>20850.71</v>
      </c>
      <c r="J138" s="34">
        <f t="shared" si="89"/>
        <v>26063.387499999997</v>
      </c>
    </row>
    <row r="139" spans="1:10" ht="225">
      <c r="A139" s="30" t="s">
        <v>183</v>
      </c>
      <c r="B139" s="30" t="s">
        <v>3</v>
      </c>
      <c r="C139" s="30">
        <v>101632</v>
      </c>
      <c r="D139" s="43" t="s">
        <v>33</v>
      </c>
      <c r="E139" s="30" t="s">
        <v>29</v>
      </c>
      <c r="F139" s="30">
        <v>29</v>
      </c>
      <c r="G139" s="33">
        <v>35.54</v>
      </c>
      <c r="H139" s="34">
        <f t="shared" si="87"/>
        <v>44.424999999999997</v>
      </c>
      <c r="I139" s="34">
        <f t="shared" si="88"/>
        <v>1030.6600000000001</v>
      </c>
      <c r="J139" s="34">
        <f t="shared" si="89"/>
        <v>1288.3249999999998</v>
      </c>
    </row>
    <row r="140" spans="1:10" ht="15.75">
      <c r="A140" s="38" t="s">
        <v>184</v>
      </c>
      <c r="B140" s="39"/>
      <c r="C140" s="39"/>
      <c r="D140" s="40" t="s">
        <v>185</v>
      </c>
      <c r="E140" s="39"/>
      <c r="F140" s="39"/>
      <c r="G140" s="41"/>
      <c r="H140" s="42"/>
      <c r="I140" s="55">
        <f>SUM(I141:I143)</f>
        <v>26278.420000000002</v>
      </c>
      <c r="J140" s="55">
        <f>SUM(J141:J143)</f>
        <v>32848.025000000001</v>
      </c>
    </row>
    <row r="141" spans="1:10" ht="165">
      <c r="A141" s="30" t="s">
        <v>186</v>
      </c>
      <c r="B141" s="30" t="s">
        <v>7</v>
      </c>
      <c r="C141" s="30" t="s">
        <v>114</v>
      </c>
      <c r="D141" s="43" t="s">
        <v>115</v>
      </c>
      <c r="E141" s="30" t="s">
        <v>29</v>
      </c>
      <c r="F141" s="30">
        <v>46</v>
      </c>
      <c r="G141" s="33">
        <v>65.06</v>
      </c>
      <c r="H141" s="34">
        <f t="shared" ref="H141:H143" si="90">G141*1.25</f>
        <v>81.325000000000003</v>
      </c>
      <c r="I141" s="34">
        <f t="shared" ref="I141:I143" si="91">F141*G141</f>
        <v>2992.76</v>
      </c>
      <c r="J141" s="34">
        <f t="shared" ref="J141:J143" si="92">F141*H141</f>
        <v>3740.9500000000003</v>
      </c>
    </row>
    <row r="142" spans="1:10" ht="300">
      <c r="A142" s="30" t="s">
        <v>187</v>
      </c>
      <c r="B142" s="30" t="s">
        <v>3</v>
      </c>
      <c r="C142" s="30">
        <v>101656</v>
      </c>
      <c r="D142" s="43" t="s">
        <v>38</v>
      </c>
      <c r="E142" s="30" t="s">
        <v>29</v>
      </c>
      <c r="F142" s="30">
        <v>46</v>
      </c>
      <c r="G142" s="33">
        <v>470.67</v>
      </c>
      <c r="H142" s="34">
        <f t="shared" si="90"/>
        <v>588.33749999999998</v>
      </c>
      <c r="I142" s="34">
        <f t="shared" si="91"/>
        <v>21650.82</v>
      </c>
      <c r="J142" s="34">
        <f t="shared" si="92"/>
        <v>27063.524999999998</v>
      </c>
    </row>
    <row r="143" spans="1:10" ht="225">
      <c r="A143" s="30" t="s">
        <v>188</v>
      </c>
      <c r="B143" s="30" t="s">
        <v>3</v>
      </c>
      <c r="C143" s="30">
        <v>101632</v>
      </c>
      <c r="D143" s="43" t="s">
        <v>33</v>
      </c>
      <c r="E143" s="30" t="s">
        <v>29</v>
      </c>
      <c r="F143" s="30">
        <v>46</v>
      </c>
      <c r="G143" s="33">
        <v>35.54</v>
      </c>
      <c r="H143" s="34">
        <f t="shared" si="90"/>
        <v>44.424999999999997</v>
      </c>
      <c r="I143" s="34">
        <f t="shared" si="91"/>
        <v>1634.84</v>
      </c>
      <c r="J143" s="34">
        <f t="shared" si="92"/>
        <v>2043.55</v>
      </c>
    </row>
    <row r="144" spans="1:10" ht="15.75">
      <c r="A144" s="38" t="s">
        <v>189</v>
      </c>
      <c r="B144" s="39"/>
      <c r="C144" s="39"/>
      <c r="D144" s="40" t="s">
        <v>190</v>
      </c>
      <c r="E144" s="39"/>
      <c r="F144" s="39"/>
      <c r="G144" s="41"/>
      <c r="H144" s="42"/>
      <c r="I144" s="55">
        <f>SUM(I145:I147)</f>
        <v>6855.24</v>
      </c>
      <c r="J144" s="55">
        <f>SUM(J145:J147)</f>
        <v>8569.0499999999993</v>
      </c>
    </row>
    <row r="145" spans="1:10" ht="165">
      <c r="A145" s="30" t="s">
        <v>191</v>
      </c>
      <c r="B145" s="30" t="s">
        <v>7</v>
      </c>
      <c r="C145" s="30" t="s">
        <v>114</v>
      </c>
      <c r="D145" s="43" t="s">
        <v>115</v>
      </c>
      <c r="E145" s="30" t="s">
        <v>29</v>
      </c>
      <c r="F145" s="30">
        <v>12</v>
      </c>
      <c r="G145" s="33">
        <v>65.06</v>
      </c>
      <c r="H145" s="34">
        <f t="shared" ref="H145:H147" si="93">G145*1.25</f>
        <v>81.325000000000003</v>
      </c>
      <c r="I145" s="34">
        <f t="shared" ref="I145:I147" si="94">F145*G145</f>
        <v>780.72</v>
      </c>
      <c r="J145" s="34">
        <f t="shared" ref="J145:J147" si="95">F145*H145</f>
        <v>975.90000000000009</v>
      </c>
    </row>
    <row r="146" spans="1:10" ht="300">
      <c r="A146" s="30" t="s">
        <v>192</v>
      </c>
      <c r="B146" s="30" t="s">
        <v>3</v>
      </c>
      <c r="C146" s="30">
        <v>101656</v>
      </c>
      <c r="D146" s="43" t="s">
        <v>38</v>
      </c>
      <c r="E146" s="30" t="s">
        <v>29</v>
      </c>
      <c r="F146" s="30">
        <v>12</v>
      </c>
      <c r="G146" s="33">
        <v>470.67</v>
      </c>
      <c r="H146" s="34">
        <f t="shared" si="93"/>
        <v>588.33749999999998</v>
      </c>
      <c r="I146" s="34">
        <f t="shared" si="94"/>
        <v>5648.04</v>
      </c>
      <c r="J146" s="34">
        <f t="shared" si="95"/>
        <v>7060.0499999999993</v>
      </c>
    </row>
    <row r="147" spans="1:10" ht="225">
      <c r="A147" s="30" t="s">
        <v>193</v>
      </c>
      <c r="B147" s="30" t="s">
        <v>3</v>
      </c>
      <c r="C147" s="30">
        <v>101632</v>
      </c>
      <c r="D147" s="43" t="s">
        <v>33</v>
      </c>
      <c r="E147" s="30" t="s">
        <v>29</v>
      </c>
      <c r="F147" s="30">
        <v>12</v>
      </c>
      <c r="G147" s="33">
        <v>35.54</v>
      </c>
      <c r="H147" s="34">
        <f t="shared" si="93"/>
        <v>44.424999999999997</v>
      </c>
      <c r="I147" s="34">
        <f t="shared" si="94"/>
        <v>426.48</v>
      </c>
      <c r="J147" s="34">
        <f t="shared" si="95"/>
        <v>533.09999999999991</v>
      </c>
    </row>
    <row r="148" spans="1:10" ht="15.75">
      <c r="A148" s="38" t="s">
        <v>194</v>
      </c>
      <c r="B148" s="39"/>
      <c r="C148" s="39"/>
      <c r="D148" s="40" t="s">
        <v>195</v>
      </c>
      <c r="E148" s="39"/>
      <c r="F148" s="39"/>
      <c r="G148" s="41"/>
      <c r="H148" s="42"/>
      <c r="I148" s="55">
        <f>SUM(I149:I151)</f>
        <v>1142.54</v>
      </c>
      <c r="J148" s="55">
        <f>SUM(J149:J151)</f>
        <v>1428.175</v>
      </c>
    </row>
    <row r="149" spans="1:10" ht="165">
      <c r="A149" s="30" t="s">
        <v>196</v>
      </c>
      <c r="B149" s="30" t="s">
        <v>7</v>
      </c>
      <c r="C149" s="30" t="s">
        <v>114</v>
      </c>
      <c r="D149" s="43" t="s">
        <v>115</v>
      </c>
      <c r="E149" s="30" t="s">
        <v>29</v>
      </c>
      <c r="F149" s="30">
        <v>2</v>
      </c>
      <c r="G149" s="33">
        <v>65.06</v>
      </c>
      <c r="H149" s="34">
        <f t="shared" ref="H149:H151" si="96">G149*1.25</f>
        <v>81.325000000000003</v>
      </c>
      <c r="I149" s="34">
        <f t="shared" ref="I149:I151" si="97">F149*G149</f>
        <v>130.12</v>
      </c>
      <c r="J149" s="34">
        <f t="shared" ref="J149:J151" si="98">F149*H149</f>
        <v>162.65</v>
      </c>
    </row>
    <row r="150" spans="1:10" ht="300">
      <c r="A150" s="30" t="s">
        <v>197</v>
      </c>
      <c r="B150" s="30" t="s">
        <v>3</v>
      </c>
      <c r="C150" s="30">
        <v>101656</v>
      </c>
      <c r="D150" s="43" t="s">
        <v>38</v>
      </c>
      <c r="E150" s="30" t="s">
        <v>29</v>
      </c>
      <c r="F150" s="30">
        <v>2</v>
      </c>
      <c r="G150" s="33">
        <v>470.67</v>
      </c>
      <c r="H150" s="34">
        <f t="shared" si="96"/>
        <v>588.33749999999998</v>
      </c>
      <c r="I150" s="34">
        <f t="shared" si="97"/>
        <v>941.34</v>
      </c>
      <c r="J150" s="34">
        <f t="shared" si="98"/>
        <v>1176.675</v>
      </c>
    </row>
    <row r="151" spans="1:10" ht="225">
      <c r="A151" s="30" t="s">
        <v>198</v>
      </c>
      <c r="B151" s="30" t="s">
        <v>3</v>
      </c>
      <c r="C151" s="30">
        <v>101632</v>
      </c>
      <c r="D151" s="43" t="s">
        <v>33</v>
      </c>
      <c r="E151" s="30" t="s">
        <v>29</v>
      </c>
      <c r="F151" s="30">
        <v>2</v>
      </c>
      <c r="G151" s="33">
        <v>35.54</v>
      </c>
      <c r="H151" s="34">
        <f t="shared" si="96"/>
        <v>44.424999999999997</v>
      </c>
      <c r="I151" s="34">
        <f t="shared" si="97"/>
        <v>71.08</v>
      </c>
      <c r="J151" s="34">
        <f t="shared" si="98"/>
        <v>88.85</v>
      </c>
    </row>
    <row r="152" spans="1:10" ht="15.75">
      <c r="A152" s="38" t="s">
        <v>199</v>
      </c>
      <c r="B152" s="39"/>
      <c r="C152" s="39"/>
      <c r="D152" s="40" t="s">
        <v>200</v>
      </c>
      <c r="E152" s="39"/>
      <c r="F152" s="39"/>
      <c r="G152" s="41"/>
      <c r="H152" s="42"/>
      <c r="I152" s="55">
        <f>SUM(I153:I155)</f>
        <v>2856.35</v>
      </c>
      <c r="J152" s="55">
        <f>SUM(J153:J155)</f>
        <v>3570.4375</v>
      </c>
    </row>
    <row r="153" spans="1:10" ht="165">
      <c r="A153" s="30" t="s">
        <v>201</v>
      </c>
      <c r="B153" s="30" t="s">
        <v>7</v>
      </c>
      <c r="C153" s="30" t="s">
        <v>114</v>
      </c>
      <c r="D153" s="43" t="s">
        <v>115</v>
      </c>
      <c r="E153" s="30" t="s">
        <v>29</v>
      </c>
      <c r="F153" s="30">
        <v>5</v>
      </c>
      <c r="G153" s="33">
        <v>65.06</v>
      </c>
      <c r="H153" s="34">
        <f t="shared" ref="H153:H155" si="99">G153*1.25</f>
        <v>81.325000000000003</v>
      </c>
      <c r="I153" s="34">
        <f t="shared" ref="I153:I155" si="100">F153*G153</f>
        <v>325.3</v>
      </c>
      <c r="J153" s="34">
        <f t="shared" ref="J153:J155" si="101">F153*H153</f>
        <v>406.625</v>
      </c>
    </row>
    <row r="154" spans="1:10" ht="300">
      <c r="A154" s="30" t="s">
        <v>202</v>
      </c>
      <c r="B154" s="30" t="s">
        <v>3</v>
      </c>
      <c r="C154" s="30">
        <v>101656</v>
      </c>
      <c r="D154" s="43" t="s">
        <v>38</v>
      </c>
      <c r="E154" s="30" t="s">
        <v>29</v>
      </c>
      <c r="F154" s="30">
        <v>5</v>
      </c>
      <c r="G154" s="33">
        <v>470.67</v>
      </c>
      <c r="H154" s="34">
        <f t="shared" si="99"/>
        <v>588.33749999999998</v>
      </c>
      <c r="I154" s="34">
        <f t="shared" si="100"/>
        <v>2353.35</v>
      </c>
      <c r="J154" s="34">
        <f t="shared" si="101"/>
        <v>2941.6875</v>
      </c>
    </row>
    <row r="155" spans="1:10" ht="225">
      <c r="A155" s="30" t="s">
        <v>203</v>
      </c>
      <c r="B155" s="30" t="s">
        <v>3</v>
      </c>
      <c r="C155" s="30">
        <v>101632</v>
      </c>
      <c r="D155" s="43" t="s">
        <v>33</v>
      </c>
      <c r="E155" s="30" t="s">
        <v>29</v>
      </c>
      <c r="F155" s="30">
        <v>5</v>
      </c>
      <c r="G155" s="33">
        <v>35.54</v>
      </c>
      <c r="H155" s="34">
        <f t="shared" si="99"/>
        <v>44.424999999999997</v>
      </c>
      <c r="I155" s="34">
        <f t="shared" si="100"/>
        <v>177.7</v>
      </c>
      <c r="J155" s="34">
        <f t="shared" si="101"/>
        <v>222.125</v>
      </c>
    </row>
    <row r="156" spans="1:10" ht="15.75">
      <c r="A156" s="38" t="s">
        <v>204</v>
      </c>
      <c r="B156" s="39"/>
      <c r="C156" s="39"/>
      <c r="D156" s="40" t="s">
        <v>205</v>
      </c>
      <c r="E156" s="39"/>
      <c r="F156" s="39"/>
      <c r="G156" s="41"/>
      <c r="H156" s="42"/>
      <c r="I156" s="55">
        <f>SUM(I157:I159)</f>
        <v>3998.8900000000003</v>
      </c>
      <c r="J156" s="55">
        <f>SUM(J157:J159)</f>
        <v>4998.6125000000002</v>
      </c>
    </row>
    <row r="157" spans="1:10" ht="165">
      <c r="A157" s="30" t="s">
        <v>206</v>
      </c>
      <c r="B157" s="30" t="s">
        <v>7</v>
      </c>
      <c r="C157" s="30" t="s">
        <v>114</v>
      </c>
      <c r="D157" s="43" t="s">
        <v>115</v>
      </c>
      <c r="E157" s="30" t="s">
        <v>29</v>
      </c>
      <c r="F157" s="30">
        <v>7</v>
      </c>
      <c r="G157" s="33">
        <v>65.06</v>
      </c>
      <c r="H157" s="34">
        <f t="shared" ref="H157:H159" si="102">G157*1.25</f>
        <v>81.325000000000003</v>
      </c>
      <c r="I157" s="34">
        <f t="shared" ref="I157:I159" si="103">F157*G157</f>
        <v>455.42</v>
      </c>
      <c r="J157" s="34">
        <f t="shared" ref="J157:J159" si="104">F157*H157</f>
        <v>569.27499999999998</v>
      </c>
    </row>
    <row r="158" spans="1:10" ht="300">
      <c r="A158" s="30" t="s">
        <v>207</v>
      </c>
      <c r="B158" s="30" t="s">
        <v>3</v>
      </c>
      <c r="C158" s="30">
        <v>101656</v>
      </c>
      <c r="D158" s="43" t="s">
        <v>38</v>
      </c>
      <c r="E158" s="30" t="s">
        <v>29</v>
      </c>
      <c r="F158" s="30">
        <v>7</v>
      </c>
      <c r="G158" s="33">
        <v>470.67</v>
      </c>
      <c r="H158" s="34">
        <f t="shared" si="102"/>
        <v>588.33749999999998</v>
      </c>
      <c r="I158" s="34">
        <f t="shared" si="103"/>
        <v>3294.69</v>
      </c>
      <c r="J158" s="34">
        <f t="shared" si="104"/>
        <v>4118.3625000000002</v>
      </c>
    </row>
    <row r="159" spans="1:10" ht="225">
      <c r="A159" s="30" t="s">
        <v>208</v>
      </c>
      <c r="B159" s="30" t="s">
        <v>3</v>
      </c>
      <c r="C159" s="30">
        <v>101632</v>
      </c>
      <c r="D159" s="43" t="s">
        <v>33</v>
      </c>
      <c r="E159" s="30" t="s">
        <v>29</v>
      </c>
      <c r="F159" s="30">
        <v>7</v>
      </c>
      <c r="G159" s="33">
        <v>35.54</v>
      </c>
      <c r="H159" s="34">
        <f t="shared" si="102"/>
        <v>44.424999999999997</v>
      </c>
      <c r="I159" s="34">
        <f t="shared" si="103"/>
        <v>248.78</v>
      </c>
      <c r="J159" s="34">
        <f t="shared" si="104"/>
        <v>310.97499999999997</v>
      </c>
    </row>
    <row r="160" spans="1:10" ht="15.75">
      <c r="A160" s="38" t="s">
        <v>209</v>
      </c>
      <c r="B160" s="39"/>
      <c r="C160" s="39"/>
      <c r="D160" s="40" t="s">
        <v>210</v>
      </c>
      <c r="E160" s="39"/>
      <c r="F160" s="39"/>
      <c r="G160" s="41"/>
      <c r="H160" s="42"/>
      <c r="I160" s="55">
        <f>SUM(I161:I163)</f>
        <v>2856.35</v>
      </c>
      <c r="J160" s="55">
        <f>SUM(J161:J163)</f>
        <v>3570.4375</v>
      </c>
    </row>
    <row r="161" spans="1:10" ht="165">
      <c r="A161" s="30" t="s">
        <v>211</v>
      </c>
      <c r="B161" s="30" t="s">
        <v>7</v>
      </c>
      <c r="C161" s="30" t="s">
        <v>114</v>
      </c>
      <c r="D161" s="43" t="s">
        <v>115</v>
      </c>
      <c r="E161" s="30" t="s">
        <v>29</v>
      </c>
      <c r="F161" s="30">
        <v>5</v>
      </c>
      <c r="G161" s="33">
        <v>65.06</v>
      </c>
      <c r="H161" s="34">
        <f t="shared" ref="H161:H163" si="105">G161*1.25</f>
        <v>81.325000000000003</v>
      </c>
      <c r="I161" s="34">
        <f t="shared" ref="I161:I163" si="106">F161*G161</f>
        <v>325.3</v>
      </c>
      <c r="J161" s="34">
        <f t="shared" ref="J161:J163" si="107">F161*H161</f>
        <v>406.625</v>
      </c>
    </row>
    <row r="162" spans="1:10" ht="300">
      <c r="A162" s="30" t="s">
        <v>212</v>
      </c>
      <c r="B162" s="30" t="s">
        <v>3</v>
      </c>
      <c r="C162" s="30">
        <v>101656</v>
      </c>
      <c r="D162" s="43" t="s">
        <v>38</v>
      </c>
      <c r="E162" s="30" t="s">
        <v>29</v>
      </c>
      <c r="F162" s="30">
        <v>5</v>
      </c>
      <c r="G162" s="33">
        <v>470.67</v>
      </c>
      <c r="H162" s="34">
        <f t="shared" si="105"/>
        <v>588.33749999999998</v>
      </c>
      <c r="I162" s="34">
        <f t="shared" si="106"/>
        <v>2353.35</v>
      </c>
      <c r="J162" s="34">
        <f t="shared" si="107"/>
        <v>2941.6875</v>
      </c>
    </row>
    <row r="163" spans="1:10" ht="225">
      <c r="A163" s="30" t="s">
        <v>213</v>
      </c>
      <c r="B163" s="30" t="s">
        <v>3</v>
      </c>
      <c r="C163" s="30">
        <v>101632</v>
      </c>
      <c r="D163" s="43" t="s">
        <v>33</v>
      </c>
      <c r="E163" s="30" t="s">
        <v>29</v>
      </c>
      <c r="F163" s="30">
        <v>5</v>
      </c>
      <c r="G163" s="33">
        <v>35.54</v>
      </c>
      <c r="H163" s="34">
        <f t="shared" si="105"/>
        <v>44.424999999999997</v>
      </c>
      <c r="I163" s="34">
        <f t="shared" si="106"/>
        <v>177.7</v>
      </c>
      <c r="J163" s="34">
        <f t="shared" si="107"/>
        <v>222.125</v>
      </c>
    </row>
    <row r="164" spans="1:10" ht="15.75">
      <c r="A164" s="38" t="s">
        <v>214</v>
      </c>
      <c r="B164" s="39"/>
      <c r="C164" s="39"/>
      <c r="D164" s="40" t="s">
        <v>215</v>
      </c>
      <c r="E164" s="39"/>
      <c r="F164" s="39"/>
      <c r="G164" s="41"/>
      <c r="H164" s="42"/>
      <c r="I164" s="55">
        <f>SUM(I165:I167)</f>
        <v>2856.35</v>
      </c>
      <c r="J164" s="55">
        <f>SUM(J165:J167)</f>
        <v>3570.4375</v>
      </c>
    </row>
    <row r="165" spans="1:10" ht="165">
      <c r="A165" s="30" t="s">
        <v>216</v>
      </c>
      <c r="B165" s="30" t="s">
        <v>7</v>
      </c>
      <c r="C165" s="30" t="s">
        <v>114</v>
      </c>
      <c r="D165" s="43" t="s">
        <v>115</v>
      </c>
      <c r="E165" s="30" t="s">
        <v>29</v>
      </c>
      <c r="F165" s="30">
        <v>5</v>
      </c>
      <c r="G165" s="33">
        <v>65.06</v>
      </c>
      <c r="H165" s="34">
        <f t="shared" ref="H165:H167" si="108">G165*1.25</f>
        <v>81.325000000000003</v>
      </c>
      <c r="I165" s="34">
        <f t="shared" ref="I165:I167" si="109">F165*G165</f>
        <v>325.3</v>
      </c>
      <c r="J165" s="34">
        <f t="shared" ref="J165:J167" si="110">F165*H165</f>
        <v>406.625</v>
      </c>
    </row>
    <row r="166" spans="1:10" ht="300">
      <c r="A166" s="30" t="s">
        <v>217</v>
      </c>
      <c r="B166" s="30" t="s">
        <v>3</v>
      </c>
      <c r="C166" s="30">
        <v>101656</v>
      </c>
      <c r="D166" s="43" t="s">
        <v>38</v>
      </c>
      <c r="E166" s="30" t="s">
        <v>29</v>
      </c>
      <c r="F166" s="30">
        <v>5</v>
      </c>
      <c r="G166" s="33">
        <v>470.67</v>
      </c>
      <c r="H166" s="34">
        <f t="shared" si="108"/>
        <v>588.33749999999998</v>
      </c>
      <c r="I166" s="34">
        <f t="shared" si="109"/>
        <v>2353.35</v>
      </c>
      <c r="J166" s="34">
        <f t="shared" si="110"/>
        <v>2941.6875</v>
      </c>
    </row>
    <row r="167" spans="1:10" ht="225">
      <c r="A167" s="30" t="s">
        <v>218</v>
      </c>
      <c r="B167" s="30" t="s">
        <v>3</v>
      </c>
      <c r="C167" s="30">
        <v>101632</v>
      </c>
      <c r="D167" s="43" t="s">
        <v>33</v>
      </c>
      <c r="E167" s="30" t="s">
        <v>29</v>
      </c>
      <c r="F167" s="30">
        <v>5</v>
      </c>
      <c r="G167" s="33">
        <v>35.54</v>
      </c>
      <c r="H167" s="34">
        <f t="shared" si="108"/>
        <v>44.424999999999997</v>
      </c>
      <c r="I167" s="34">
        <f t="shared" si="109"/>
        <v>177.7</v>
      </c>
      <c r="J167" s="34">
        <f t="shared" si="110"/>
        <v>222.125</v>
      </c>
    </row>
    <row r="168" spans="1:10" ht="15.75">
      <c r="A168" s="38" t="s">
        <v>219</v>
      </c>
      <c r="B168" s="39"/>
      <c r="C168" s="39"/>
      <c r="D168" s="40" t="s">
        <v>220</v>
      </c>
      <c r="E168" s="39"/>
      <c r="F168" s="39"/>
      <c r="G168" s="41"/>
      <c r="H168" s="42"/>
      <c r="I168" s="55">
        <f>SUM(I169:I171)</f>
        <v>2856.35</v>
      </c>
      <c r="J168" s="55">
        <f>SUM(J169:J171)</f>
        <v>3570.4375</v>
      </c>
    </row>
    <row r="169" spans="1:10" ht="165">
      <c r="A169" s="30" t="s">
        <v>221</v>
      </c>
      <c r="B169" s="30" t="s">
        <v>7</v>
      </c>
      <c r="C169" s="30" t="s">
        <v>114</v>
      </c>
      <c r="D169" s="43" t="s">
        <v>115</v>
      </c>
      <c r="E169" s="30" t="s">
        <v>29</v>
      </c>
      <c r="F169" s="30">
        <v>5</v>
      </c>
      <c r="G169" s="33">
        <v>65.06</v>
      </c>
      <c r="H169" s="34">
        <f t="shared" ref="H169:H171" si="111">G169*1.25</f>
        <v>81.325000000000003</v>
      </c>
      <c r="I169" s="34">
        <f t="shared" ref="I169:I171" si="112">F169*G169</f>
        <v>325.3</v>
      </c>
      <c r="J169" s="34">
        <f t="shared" ref="J169:J171" si="113">F169*H169</f>
        <v>406.625</v>
      </c>
    </row>
    <row r="170" spans="1:10" ht="300">
      <c r="A170" s="30" t="s">
        <v>222</v>
      </c>
      <c r="B170" s="30" t="s">
        <v>3</v>
      </c>
      <c r="C170" s="30">
        <v>101656</v>
      </c>
      <c r="D170" s="43" t="s">
        <v>38</v>
      </c>
      <c r="E170" s="30" t="s">
        <v>29</v>
      </c>
      <c r="F170" s="30">
        <v>5</v>
      </c>
      <c r="G170" s="33">
        <v>470.67</v>
      </c>
      <c r="H170" s="34">
        <f t="shared" si="111"/>
        <v>588.33749999999998</v>
      </c>
      <c r="I170" s="34">
        <f t="shared" si="112"/>
        <v>2353.35</v>
      </c>
      <c r="J170" s="34">
        <f t="shared" si="113"/>
        <v>2941.6875</v>
      </c>
    </row>
    <row r="171" spans="1:10" ht="225">
      <c r="A171" s="30" t="s">
        <v>223</v>
      </c>
      <c r="B171" s="30" t="s">
        <v>3</v>
      </c>
      <c r="C171" s="30">
        <v>101632</v>
      </c>
      <c r="D171" s="43" t="s">
        <v>33</v>
      </c>
      <c r="E171" s="30" t="s">
        <v>29</v>
      </c>
      <c r="F171" s="30">
        <v>5</v>
      </c>
      <c r="G171" s="33">
        <v>35.54</v>
      </c>
      <c r="H171" s="34">
        <f t="shared" si="111"/>
        <v>44.424999999999997</v>
      </c>
      <c r="I171" s="34">
        <f t="shared" si="112"/>
        <v>177.7</v>
      </c>
      <c r="J171" s="34">
        <f t="shared" si="113"/>
        <v>222.125</v>
      </c>
    </row>
    <row r="172" spans="1:10" ht="15.75">
      <c r="A172" s="38" t="s">
        <v>224</v>
      </c>
      <c r="B172" s="39"/>
      <c r="C172" s="39"/>
      <c r="D172" s="40" t="s">
        <v>225</v>
      </c>
      <c r="E172" s="39"/>
      <c r="F172" s="39"/>
      <c r="G172" s="41"/>
      <c r="H172" s="42"/>
      <c r="I172" s="55">
        <f>SUM(I173:I175)</f>
        <v>2856.35</v>
      </c>
      <c r="J172" s="55">
        <f>SUM(J173:J175)</f>
        <v>3570.4375</v>
      </c>
    </row>
    <row r="173" spans="1:10" ht="165">
      <c r="A173" s="30" t="s">
        <v>226</v>
      </c>
      <c r="B173" s="30" t="s">
        <v>7</v>
      </c>
      <c r="C173" s="30" t="s">
        <v>114</v>
      </c>
      <c r="D173" s="43" t="s">
        <v>115</v>
      </c>
      <c r="E173" s="30" t="s">
        <v>29</v>
      </c>
      <c r="F173" s="30">
        <v>5</v>
      </c>
      <c r="G173" s="33">
        <v>65.06</v>
      </c>
      <c r="H173" s="34">
        <f t="shared" ref="H173:H175" si="114">G173*1.25</f>
        <v>81.325000000000003</v>
      </c>
      <c r="I173" s="34">
        <f t="shared" ref="I173:I175" si="115">F173*G173</f>
        <v>325.3</v>
      </c>
      <c r="J173" s="34">
        <f t="shared" ref="J173:J175" si="116">F173*H173</f>
        <v>406.625</v>
      </c>
    </row>
    <row r="174" spans="1:10" ht="300">
      <c r="A174" s="30" t="s">
        <v>227</v>
      </c>
      <c r="B174" s="30" t="s">
        <v>3</v>
      </c>
      <c r="C174" s="30">
        <v>101656</v>
      </c>
      <c r="D174" s="43" t="s">
        <v>38</v>
      </c>
      <c r="E174" s="30" t="s">
        <v>29</v>
      </c>
      <c r="F174" s="30">
        <v>5</v>
      </c>
      <c r="G174" s="33">
        <v>470.67</v>
      </c>
      <c r="H174" s="34">
        <f t="shared" si="114"/>
        <v>588.33749999999998</v>
      </c>
      <c r="I174" s="34">
        <f t="shared" si="115"/>
        <v>2353.35</v>
      </c>
      <c r="J174" s="34">
        <f t="shared" si="116"/>
        <v>2941.6875</v>
      </c>
    </row>
    <row r="175" spans="1:10" ht="225">
      <c r="A175" s="30" t="s">
        <v>228</v>
      </c>
      <c r="B175" s="30" t="s">
        <v>3</v>
      </c>
      <c r="C175" s="30">
        <v>101632</v>
      </c>
      <c r="D175" s="43" t="s">
        <v>33</v>
      </c>
      <c r="E175" s="30" t="s">
        <v>29</v>
      </c>
      <c r="F175" s="30">
        <v>5</v>
      </c>
      <c r="G175" s="33">
        <v>35.54</v>
      </c>
      <c r="H175" s="34">
        <f t="shared" si="114"/>
        <v>44.424999999999997</v>
      </c>
      <c r="I175" s="34">
        <f t="shared" si="115"/>
        <v>177.7</v>
      </c>
      <c r="J175" s="34">
        <f t="shared" si="116"/>
        <v>222.125</v>
      </c>
    </row>
    <row r="176" spans="1:10" ht="15.75">
      <c r="A176" s="28">
        <v>4</v>
      </c>
      <c r="B176" s="35"/>
      <c r="C176" s="35"/>
      <c r="D176" s="29" t="s">
        <v>229</v>
      </c>
      <c r="E176" s="35"/>
      <c r="F176" s="35"/>
      <c r="G176" s="36"/>
      <c r="H176" s="37"/>
      <c r="I176" s="37"/>
      <c r="J176" s="37"/>
    </row>
    <row r="177" spans="1:10" ht="15.75">
      <c r="A177" s="38" t="s">
        <v>230</v>
      </c>
      <c r="B177" s="39"/>
      <c r="C177" s="39"/>
      <c r="D177" s="40" t="s">
        <v>231</v>
      </c>
      <c r="E177" s="39"/>
      <c r="F177" s="39"/>
      <c r="G177" s="41"/>
      <c r="H177" s="42"/>
      <c r="I177" s="55">
        <f>SUM(I178:I180)</f>
        <v>7997.7800000000007</v>
      </c>
      <c r="J177" s="55">
        <f>SUM(J178:J180)</f>
        <v>9997.2250000000004</v>
      </c>
    </row>
    <row r="178" spans="1:10" ht="165">
      <c r="A178" s="30" t="s">
        <v>232</v>
      </c>
      <c r="B178" s="30" t="s">
        <v>7</v>
      </c>
      <c r="C178" s="30" t="s">
        <v>114</v>
      </c>
      <c r="D178" s="43" t="s">
        <v>115</v>
      </c>
      <c r="E178" s="30" t="s">
        <v>29</v>
      </c>
      <c r="F178" s="30">
        <v>14</v>
      </c>
      <c r="G178" s="33">
        <v>65.06</v>
      </c>
      <c r="H178" s="34">
        <f t="shared" ref="H178:H180" si="117">G178*1.25</f>
        <v>81.325000000000003</v>
      </c>
      <c r="I178" s="34">
        <f t="shared" ref="I178:I180" si="118">F178*G178</f>
        <v>910.84</v>
      </c>
      <c r="J178" s="34">
        <f t="shared" ref="J178:J180" si="119">F178*H178</f>
        <v>1138.55</v>
      </c>
    </row>
    <row r="179" spans="1:10" ht="300">
      <c r="A179" s="30" t="s">
        <v>233</v>
      </c>
      <c r="B179" s="30" t="s">
        <v>3</v>
      </c>
      <c r="C179" s="30">
        <v>101656</v>
      </c>
      <c r="D179" s="43" t="s">
        <v>38</v>
      </c>
      <c r="E179" s="30" t="s">
        <v>29</v>
      </c>
      <c r="F179" s="30">
        <v>14</v>
      </c>
      <c r="G179" s="33">
        <v>470.67</v>
      </c>
      <c r="H179" s="34">
        <f t="shared" si="117"/>
        <v>588.33749999999998</v>
      </c>
      <c r="I179" s="34">
        <f t="shared" si="118"/>
        <v>6589.38</v>
      </c>
      <c r="J179" s="34">
        <f t="shared" si="119"/>
        <v>8236.7250000000004</v>
      </c>
    </row>
    <row r="180" spans="1:10" ht="225">
      <c r="A180" s="30" t="s">
        <v>234</v>
      </c>
      <c r="B180" s="30" t="s">
        <v>3</v>
      </c>
      <c r="C180" s="30">
        <v>101632</v>
      </c>
      <c r="D180" s="43" t="s">
        <v>33</v>
      </c>
      <c r="E180" s="30" t="s">
        <v>29</v>
      </c>
      <c r="F180" s="30">
        <v>14</v>
      </c>
      <c r="G180" s="33">
        <v>35.54</v>
      </c>
      <c r="H180" s="34">
        <f t="shared" si="117"/>
        <v>44.424999999999997</v>
      </c>
      <c r="I180" s="34">
        <f t="shared" si="118"/>
        <v>497.56</v>
      </c>
      <c r="J180" s="34">
        <f t="shared" si="119"/>
        <v>621.94999999999993</v>
      </c>
    </row>
    <row r="181" spans="1:10" ht="15.75">
      <c r="A181" s="56"/>
      <c r="B181" s="56"/>
      <c r="C181" s="56"/>
      <c r="D181" s="38" t="s">
        <v>235</v>
      </c>
      <c r="E181" s="38" t="s">
        <v>29</v>
      </c>
      <c r="F181" s="38">
        <f>SUM(F21,F25,F29,F33,F37,F41,F45,F49,F53,F57,F61,F65,F69,F73,F77,F81,F86,F90,F94,F98,F102,F106,F110,F114,F118,F122,F126,F130,F134,F138,F142,F146,F150,F154,F158,F162,F166,F170,F174,F179)</f>
        <v>402</v>
      </c>
      <c r="G181" s="57"/>
      <c r="H181" s="55" t="s">
        <v>10</v>
      </c>
      <c r="I181" s="55" t="s">
        <v>17</v>
      </c>
      <c r="J181" s="55" t="s">
        <v>18</v>
      </c>
    </row>
    <row r="182" spans="1:10" ht="15.75">
      <c r="A182" s="56"/>
      <c r="B182" s="56"/>
      <c r="C182" s="56"/>
      <c r="D182" s="38"/>
      <c r="E182" s="38"/>
      <c r="F182" s="38"/>
      <c r="G182" s="57"/>
      <c r="H182" s="55"/>
      <c r="I182" s="55">
        <f>I16+I19+I23+I27+I31+I35+I39+I43+I47+I51+I55+I59+I63+I67+I71+I75+I79+I84+I88+I92+I96+I100+I104+I108+I112+I116+I120+I124+I128+I132+I136+I140+I144+I148+I152+I156+I160+I164+I168+I172+I177</f>
        <v>263256.06000000006</v>
      </c>
      <c r="J182" s="55">
        <f>J16+J19+J23+J27+J31+J35+J39+J43+J47+J51+J55+J59+J63+J67+J71+J75+J79+J84+J88+J92+J96+J100+J104+J108+J112+J116+J120+J124+J128+J132+J136+J140+J144+J148+J152+J156+J160+J164+J168+J172+J177</f>
        <v>329070.07499999995</v>
      </c>
    </row>
    <row r="183" spans="1:10">
      <c r="G183" s="58"/>
      <c r="H183" s="59"/>
      <c r="I183" s="59"/>
      <c r="J183" s="59"/>
    </row>
    <row r="184" spans="1:10">
      <c r="H184" s="59"/>
      <c r="I184" s="59"/>
    </row>
    <row r="186" spans="1:10">
      <c r="D186" s="60"/>
      <c r="G186" s="23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abSelected="1" topLeftCell="A16" zoomScale="40" zoomScaleNormal="40" zoomScalePageLayoutView="80" workbookViewId="0">
      <selection activeCell="J67" sqref="J67"/>
    </sheetView>
  </sheetViews>
  <sheetFormatPr defaultColWidth="8.7109375" defaultRowHeight="15"/>
  <cols>
    <col min="1" max="1" width="21.140625" style="1" customWidth="1"/>
    <col min="5" max="5" width="33.85546875" style="1" customWidth="1"/>
    <col min="6" max="6" width="22.140625" style="1" customWidth="1"/>
    <col min="7" max="7" width="19.7109375" style="1" customWidth="1"/>
    <col min="8" max="8" width="18.7109375" style="1" bestFit="1" customWidth="1"/>
    <col min="9" max="9" width="16.7109375" style="1" customWidth="1"/>
    <col min="10" max="10" width="22.85546875" style="1" customWidth="1"/>
    <col min="11" max="11" width="18.42578125" style="1" customWidth="1"/>
    <col min="12" max="12" width="29.28515625" style="1" customWidth="1"/>
    <col min="16381" max="16384" width="11.5703125" customWidth="1"/>
  </cols>
  <sheetData>
    <row r="1" spans="1:16" ht="18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6" ht="18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6" ht="18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6" ht="39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6" ht="23.1" customHeight="1">
      <c r="A5" s="62" t="s">
        <v>236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6" ht="16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6" ht="16.5">
      <c r="A7" s="63" t="s">
        <v>237</v>
      </c>
      <c r="B7" s="63"/>
      <c r="C7" s="63"/>
      <c r="D7" s="63"/>
      <c r="E7" s="63"/>
      <c r="F7" s="63"/>
      <c r="G7" s="63"/>
      <c r="H7" s="63"/>
      <c r="I7" s="63"/>
      <c r="J7" s="4"/>
      <c r="K7" s="4"/>
      <c r="L7" s="4"/>
    </row>
    <row r="8" spans="1:16" ht="16.5">
      <c r="A8" s="5" t="s">
        <v>238</v>
      </c>
      <c r="B8" s="5"/>
      <c r="C8" s="5"/>
      <c r="D8" s="5"/>
      <c r="E8" s="5"/>
      <c r="F8" s="5"/>
      <c r="G8" s="5"/>
      <c r="H8" s="5"/>
      <c r="I8" s="5"/>
      <c r="J8" s="5"/>
      <c r="K8" s="4"/>
      <c r="L8" s="4"/>
    </row>
    <row r="9" spans="1:16" ht="16.5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</row>
    <row r="10" spans="1:16">
      <c r="A10" s="73" t="s">
        <v>11</v>
      </c>
      <c r="B10" s="85" t="s">
        <v>239</v>
      </c>
      <c r="C10" s="85"/>
      <c r="D10" s="85"/>
      <c r="E10" s="86"/>
      <c r="F10" s="73" t="s">
        <v>240</v>
      </c>
      <c r="G10" s="86"/>
      <c r="H10" s="73" t="s">
        <v>241</v>
      </c>
      <c r="I10" s="86"/>
      <c r="J10" s="73" t="s">
        <v>242</v>
      </c>
      <c r="K10" s="86"/>
      <c r="L10" s="81" t="s">
        <v>243</v>
      </c>
    </row>
    <row r="11" spans="1:16">
      <c r="A11" s="74"/>
      <c r="B11" s="87"/>
      <c r="C11" s="87"/>
      <c r="D11" s="87"/>
      <c r="E11" s="88"/>
      <c r="F11" s="74"/>
      <c r="G11" s="88"/>
      <c r="H11" s="74"/>
      <c r="I11" s="88"/>
      <c r="J11" s="74"/>
      <c r="K11" s="88"/>
      <c r="L11" s="82"/>
    </row>
    <row r="12" spans="1:16" ht="16.5">
      <c r="A12" s="74"/>
      <c r="B12" s="87"/>
      <c r="C12" s="87"/>
      <c r="D12" s="87"/>
      <c r="E12" s="88"/>
      <c r="F12" s="6" t="s">
        <v>244</v>
      </c>
      <c r="G12" s="7" t="s">
        <v>245</v>
      </c>
      <c r="H12" s="6" t="s">
        <v>244</v>
      </c>
      <c r="I12" s="7" t="s">
        <v>245</v>
      </c>
      <c r="J12" s="6" t="s">
        <v>244</v>
      </c>
      <c r="K12" s="7" t="s">
        <v>245</v>
      </c>
      <c r="L12" s="82"/>
    </row>
    <row r="13" spans="1:16" s="1" customFormat="1" ht="33.950000000000003" customHeight="1">
      <c r="A13" s="8">
        <v>1</v>
      </c>
      <c r="B13" s="65" t="str">
        <f>[1]Plan1!D14</f>
        <v>SERVIÇOS PRELIMINARES</v>
      </c>
      <c r="C13" s="65"/>
      <c r="D13" s="65"/>
      <c r="E13" s="66"/>
      <c r="F13" s="9">
        <f>'PLANILHA ORÇAMENTÁRIA '!J16</f>
        <v>6774.1500000000005</v>
      </c>
      <c r="G13" s="10">
        <f t="shared" ref="G13:G53" si="0">F13/$F$54</f>
        <v>2.0585736943719363E-2</v>
      </c>
      <c r="H13" s="9">
        <f t="shared" ref="H13:H32" si="1">F13</f>
        <v>6774.1500000000005</v>
      </c>
      <c r="I13" s="10">
        <f t="shared" ref="I13:I27" si="2">H13/F13</f>
        <v>1</v>
      </c>
      <c r="J13" s="17"/>
      <c r="K13" s="18"/>
      <c r="L13" s="19">
        <f t="shared" ref="L13:L53" si="3">F13</f>
        <v>6774.1500000000005</v>
      </c>
      <c r="M13"/>
      <c r="N13"/>
      <c r="O13"/>
      <c r="P13"/>
    </row>
    <row r="14" spans="1:16" s="2" customFormat="1" ht="33.950000000000003" customHeight="1">
      <c r="A14" s="8">
        <v>2</v>
      </c>
      <c r="B14" s="67" t="str">
        <f>'PLANILHA ORÇAMENTÁRIA '!D19</f>
        <v>RUA ANTÔNIO RIBEIRO DE CARVALHO SOBRINHO (ANTIGA RUA 1)</v>
      </c>
      <c r="C14" s="67"/>
      <c r="D14" s="67"/>
      <c r="E14" s="68"/>
      <c r="F14" s="11">
        <f>'PLANILHA ORÇAMENTÁRIA '!J19</f>
        <v>15732.4375</v>
      </c>
      <c r="G14" s="12">
        <f t="shared" si="0"/>
        <v>4.7808775987910786E-2</v>
      </c>
      <c r="H14" s="11">
        <f t="shared" si="1"/>
        <v>15732.4375</v>
      </c>
      <c r="I14" s="12">
        <f t="shared" si="2"/>
        <v>1</v>
      </c>
      <c r="J14" s="17"/>
      <c r="K14" s="18"/>
      <c r="L14" s="20">
        <f t="shared" si="3"/>
        <v>15732.4375</v>
      </c>
      <c r="M14"/>
      <c r="N14"/>
      <c r="O14"/>
      <c r="P14"/>
    </row>
    <row r="15" spans="1:16" ht="33.950000000000003" customHeight="1">
      <c r="A15" s="8">
        <v>3</v>
      </c>
      <c r="B15" s="67" t="str">
        <f>'PLANILHA ORÇAMENTÁRIA '!D23</f>
        <v>RUA LAUDELINA DA SILVA (ANTIGA RUA 35)</v>
      </c>
      <c r="C15" s="67"/>
      <c r="D15" s="67"/>
      <c r="E15" s="68"/>
      <c r="F15" s="11">
        <f>'PLANILHA ORÇAMENTÁRIA '!J23</f>
        <v>10710.374999999998</v>
      </c>
      <c r="G15" s="12">
        <f t="shared" si="0"/>
        <v>3.2547398908879817E-2</v>
      </c>
      <c r="H15" s="11">
        <f t="shared" si="1"/>
        <v>10710.374999999998</v>
      </c>
      <c r="I15" s="12">
        <f t="shared" si="2"/>
        <v>1</v>
      </c>
      <c r="J15" s="17"/>
      <c r="K15" s="18"/>
      <c r="L15" s="20">
        <f t="shared" si="3"/>
        <v>10710.374999999998</v>
      </c>
    </row>
    <row r="16" spans="1:16" ht="33.950000000000003" customHeight="1">
      <c r="A16" s="8">
        <v>4</v>
      </c>
      <c r="B16" s="67" t="str">
        <f>'PLANILHA ORÇAMENTÁRIA '!D27</f>
        <v>RUA ANTÔNIO BORSSATO (ANTIGA RUA 40)</v>
      </c>
      <c r="C16" s="67"/>
      <c r="D16" s="67"/>
      <c r="E16" s="68"/>
      <c r="F16" s="11">
        <f>'PLANILHA ORÇAMENTÁRIA '!J27</f>
        <v>4119.375</v>
      </c>
      <c r="G16" s="12">
        <f t="shared" si="0"/>
        <v>1.2518230349569164E-2</v>
      </c>
      <c r="H16" s="11">
        <f t="shared" si="1"/>
        <v>4119.375</v>
      </c>
      <c r="I16" s="12">
        <f t="shared" si="2"/>
        <v>1</v>
      </c>
      <c r="J16" s="17"/>
      <c r="K16" s="18"/>
      <c r="L16" s="20">
        <f t="shared" si="3"/>
        <v>4119.375</v>
      </c>
    </row>
    <row r="17" spans="1:16" ht="33.950000000000003" customHeight="1">
      <c r="A17" s="8">
        <v>5</v>
      </c>
      <c r="B17" s="67" t="str">
        <f>'PLANILHA ORÇAMENTÁRIA '!D31</f>
        <v>RUA JOSÉ MOREIRA (ANTIGA RUA 39)</v>
      </c>
      <c r="C17" s="67"/>
      <c r="D17" s="67"/>
      <c r="E17" s="68"/>
      <c r="F17" s="11">
        <f>'PLANILHA ORÇAMENTÁRIA '!J31</f>
        <v>4943.25</v>
      </c>
      <c r="G17" s="12">
        <f t="shared" si="0"/>
        <v>1.5021876419482995E-2</v>
      </c>
      <c r="H17" s="11">
        <f t="shared" si="1"/>
        <v>4943.25</v>
      </c>
      <c r="I17" s="12">
        <f t="shared" si="2"/>
        <v>1</v>
      </c>
      <c r="J17" s="17"/>
      <c r="K17" s="18"/>
      <c r="L17" s="20">
        <f t="shared" si="3"/>
        <v>4943.25</v>
      </c>
    </row>
    <row r="18" spans="1:16" ht="33.950000000000003" customHeight="1">
      <c r="A18" s="8">
        <v>6</v>
      </c>
      <c r="B18" s="67" t="str">
        <f>'PLANILHA ORÇAMENTÁRIA '!D35</f>
        <v>RUA ONANI GOMES DA SILVA (ANTIGA RUA 29)</v>
      </c>
      <c r="C18" s="67"/>
      <c r="D18" s="67"/>
      <c r="E18" s="68"/>
      <c r="F18" s="11">
        <f>'PLANILHA ORÇAMENTÁRIA '!J35</f>
        <v>6590.9999999999991</v>
      </c>
      <c r="G18" s="12">
        <f t="shared" si="0"/>
        <v>2.0029168559310657E-2</v>
      </c>
      <c r="H18" s="11">
        <f t="shared" si="1"/>
        <v>6590.9999999999991</v>
      </c>
      <c r="I18" s="12">
        <f t="shared" si="2"/>
        <v>1</v>
      </c>
      <c r="J18" s="13"/>
      <c r="K18" s="12"/>
      <c r="L18" s="20">
        <f t="shared" si="3"/>
        <v>6590.9999999999991</v>
      </c>
    </row>
    <row r="19" spans="1:16" ht="33.950000000000003" customHeight="1">
      <c r="A19" s="8">
        <v>7</v>
      </c>
      <c r="B19" s="67" t="str">
        <f>'PLANILHA ORÇAMENTÁRIA '!D39</f>
        <v>RUA GENI DE SOUZA MUNHOZ (ANTIGA RUA 36)</v>
      </c>
      <c r="C19" s="67"/>
      <c r="D19" s="67"/>
      <c r="E19" s="68"/>
      <c r="F19" s="11">
        <f>'PLANILHA ORÇAMENTÁRIA '!J39</f>
        <v>2471.625</v>
      </c>
      <c r="G19" s="12">
        <f t="shared" si="0"/>
        <v>7.5109382097414976E-3</v>
      </c>
      <c r="H19" s="11">
        <f t="shared" si="1"/>
        <v>2471.625</v>
      </c>
      <c r="I19" s="12">
        <f t="shared" si="2"/>
        <v>1</v>
      </c>
      <c r="J19" s="13"/>
      <c r="K19" s="12"/>
      <c r="L19" s="20">
        <f t="shared" si="3"/>
        <v>2471.625</v>
      </c>
    </row>
    <row r="20" spans="1:16" ht="33.950000000000003" customHeight="1">
      <c r="A20" s="8">
        <v>8</v>
      </c>
      <c r="B20" s="67" t="str">
        <f>'PLANILHA ORÇAMENTÁRIA '!D43</f>
        <v>RUA ALCIDES RIBEIRO DE CARVALHO (ANTIGA RUA 37)</v>
      </c>
      <c r="C20" s="67"/>
      <c r="D20" s="67"/>
      <c r="E20" s="68"/>
      <c r="F20" s="11">
        <f>'PLANILHA ORÇAMENTÁRIA '!J43</f>
        <v>14829.749999999998</v>
      </c>
      <c r="G20" s="12">
        <f t="shared" si="0"/>
        <v>4.506562925844898E-2</v>
      </c>
      <c r="H20" s="11">
        <f t="shared" si="1"/>
        <v>14829.749999999998</v>
      </c>
      <c r="I20" s="12">
        <f t="shared" si="2"/>
        <v>1</v>
      </c>
      <c r="J20" s="13"/>
      <c r="K20" s="12"/>
      <c r="L20" s="20">
        <f t="shared" si="3"/>
        <v>14829.749999999998</v>
      </c>
    </row>
    <row r="21" spans="1:16" ht="33.950000000000003" customHeight="1">
      <c r="A21" s="8">
        <v>9</v>
      </c>
      <c r="B21" s="69" t="str">
        <f>'PLANILHA ORÇAMENTÁRIA '!D47</f>
        <v>RUA CARLOS DE JESUS DOMINGUES (ANTIGA RUA 41)</v>
      </c>
      <c r="C21" s="69"/>
      <c r="D21" s="69"/>
      <c r="E21" s="70"/>
      <c r="F21" s="11">
        <f>'PLANILHA ORÇAMENTÁRIA '!J47</f>
        <v>13181.999999999998</v>
      </c>
      <c r="G21" s="12">
        <f t="shared" si="0"/>
        <v>4.0058337118621314E-2</v>
      </c>
      <c r="H21" s="13">
        <f t="shared" si="1"/>
        <v>13181.999999999998</v>
      </c>
      <c r="I21" s="12">
        <f t="shared" si="2"/>
        <v>1</v>
      </c>
      <c r="J21" s="13"/>
      <c r="K21" s="12"/>
      <c r="L21" s="20">
        <f t="shared" si="3"/>
        <v>13181.999999999998</v>
      </c>
    </row>
    <row r="22" spans="1:16" ht="33.950000000000003" customHeight="1">
      <c r="A22" s="8">
        <v>10</v>
      </c>
      <c r="B22" s="67" t="str">
        <f>'PLANILHA ORÇAMENTÁRIA '!D51</f>
        <v>RUA JOSÉ JOAQUIM DE SOUZA (ANTIGA RUA 27)</v>
      </c>
      <c r="C22" s="67"/>
      <c r="D22" s="67"/>
      <c r="E22" s="68"/>
      <c r="F22" s="11">
        <f>'PLANILHA ORÇAMENTÁRIA '!J51</f>
        <v>9062.6249999999982</v>
      </c>
      <c r="G22" s="12">
        <f t="shared" si="0"/>
        <v>2.7540106769052154E-2</v>
      </c>
      <c r="H22" s="13">
        <f t="shared" si="1"/>
        <v>9062.6249999999982</v>
      </c>
      <c r="I22" s="12">
        <f t="shared" si="2"/>
        <v>1</v>
      </c>
      <c r="J22" s="13"/>
      <c r="K22" s="12"/>
      <c r="L22" s="20">
        <f t="shared" si="3"/>
        <v>9062.6249999999982</v>
      </c>
    </row>
    <row r="23" spans="1:16" ht="33.950000000000003" customHeight="1">
      <c r="A23" s="8">
        <v>11</v>
      </c>
      <c r="B23" s="67" t="str">
        <f>'PLANILHA ORÇAMENTÁRIA '!D55</f>
        <v>RUA FRANCISCO CORDEIRO AGUADO (ANTIGA RUA 42)</v>
      </c>
      <c r="C23" s="67"/>
      <c r="D23" s="67"/>
      <c r="E23" s="68"/>
      <c r="F23" s="11">
        <f>'PLANILHA ORÇAMENTÁRIA '!J55</f>
        <v>6590.9999999999991</v>
      </c>
      <c r="G23" s="12">
        <f t="shared" si="0"/>
        <v>2.0029168559310657E-2</v>
      </c>
      <c r="H23" s="13">
        <f t="shared" si="1"/>
        <v>6590.9999999999991</v>
      </c>
      <c r="I23" s="12">
        <f t="shared" si="2"/>
        <v>1</v>
      </c>
      <c r="J23" s="13"/>
      <c r="K23" s="12"/>
      <c r="L23" s="20">
        <f t="shared" si="3"/>
        <v>6590.9999999999991</v>
      </c>
    </row>
    <row r="24" spans="1:16" ht="33.950000000000003" customHeight="1">
      <c r="A24" s="8">
        <v>12</v>
      </c>
      <c r="B24" s="69" t="str">
        <f>'PLANILHA ORÇAMENTÁRIA '!D59</f>
        <v>RUA IDALÍCIA BISPO DE OLIVEIRA (ANTIGA RUA 43)</v>
      </c>
      <c r="C24" s="69"/>
      <c r="D24" s="69"/>
      <c r="E24" s="70"/>
      <c r="F24" s="11">
        <f>'PLANILHA ORÇAMENTÁRIA '!J59</f>
        <v>6590.9999999999991</v>
      </c>
      <c r="G24" s="12">
        <f t="shared" si="0"/>
        <v>2.0029168559310657E-2</v>
      </c>
      <c r="H24" s="13">
        <f t="shared" si="1"/>
        <v>6590.9999999999991</v>
      </c>
      <c r="I24" s="12">
        <f t="shared" si="2"/>
        <v>1</v>
      </c>
      <c r="J24" s="17"/>
      <c r="K24" s="18"/>
      <c r="L24" s="20">
        <f t="shared" si="3"/>
        <v>6590.9999999999991</v>
      </c>
    </row>
    <row r="25" spans="1:16" ht="33.950000000000003" customHeight="1">
      <c r="A25" s="8">
        <v>13</v>
      </c>
      <c r="B25" s="69" t="str">
        <f>'PLANILHA ORÇAMENTÁRIA '!D63</f>
        <v>RUA JAYME CASTRO (ANTIGA RUA 22)</v>
      </c>
      <c r="C25" s="69"/>
      <c r="D25" s="69"/>
      <c r="E25" s="70"/>
      <c r="F25" s="11">
        <f>'PLANILHA ORÇAMENTÁRIA '!J63</f>
        <v>13181.999999999998</v>
      </c>
      <c r="G25" s="12">
        <f t="shared" si="0"/>
        <v>4.0058337118621314E-2</v>
      </c>
      <c r="H25" s="13">
        <f t="shared" si="1"/>
        <v>13181.999999999998</v>
      </c>
      <c r="I25" s="12">
        <f t="shared" si="2"/>
        <v>1</v>
      </c>
      <c r="J25" s="17"/>
      <c r="K25" s="18"/>
      <c r="L25" s="20">
        <f t="shared" si="3"/>
        <v>13181.999999999998</v>
      </c>
    </row>
    <row r="26" spans="1:16" ht="33.950000000000003" customHeight="1">
      <c r="A26" s="8">
        <v>14</v>
      </c>
      <c r="B26" s="69" t="str">
        <f>'PLANILHA ORÇAMENTÁRIA '!D67</f>
        <v>RUA JOAQUIM ALVES DE PAIVA (ANTIGA RUA 23)</v>
      </c>
      <c r="C26" s="69"/>
      <c r="D26" s="69"/>
      <c r="E26" s="70"/>
      <c r="F26" s="11">
        <f>'PLANILHA ORÇAMENTÁRIA '!J67</f>
        <v>13181.999999999998</v>
      </c>
      <c r="G26" s="12">
        <f t="shared" si="0"/>
        <v>4.0058337118621314E-2</v>
      </c>
      <c r="H26" s="13">
        <f t="shared" si="1"/>
        <v>13181.999999999998</v>
      </c>
      <c r="I26" s="12">
        <f t="shared" si="2"/>
        <v>1</v>
      </c>
      <c r="J26" s="21"/>
      <c r="K26" s="18"/>
      <c r="L26" s="20">
        <f t="shared" si="3"/>
        <v>13181.999999999998</v>
      </c>
    </row>
    <row r="27" spans="1:16" ht="33.950000000000003" customHeight="1">
      <c r="A27" s="8">
        <v>15</v>
      </c>
      <c r="B27" s="69" t="str">
        <f>'PLANILHA ORÇAMENTÁRIA '!D71</f>
        <v>RUA ETELVINA BARBOSA (ANTIGA RUA 28)</v>
      </c>
      <c r="C27" s="69"/>
      <c r="D27" s="69"/>
      <c r="E27" s="70"/>
      <c r="F27" s="11">
        <f>'PLANILHA ORÇAMENTÁRIA '!J71</f>
        <v>4119.375</v>
      </c>
      <c r="G27" s="12">
        <f t="shared" si="0"/>
        <v>1.2518230349569164E-2</v>
      </c>
      <c r="H27" s="14">
        <f t="shared" si="1"/>
        <v>4119.375</v>
      </c>
      <c r="I27" s="12">
        <f t="shared" si="2"/>
        <v>1</v>
      </c>
      <c r="J27" s="21"/>
      <c r="K27" s="18"/>
      <c r="L27" s="20">
        <f t="shared" si="3"/>
        <v>4119.375</v>
      </c>
    </row>
    <row r="28" spans="1:16" ht="33.950000000000003" customHeight="1">
      <c r="A28" s="8">
        <v>16</v>
      </c>
      <c r="B28" s="69" t="str">
        <f>'PLANILHA ORÇAMENTÁRIA '!D75</f>
        <v>RUA LORMINO SOARES DE SOUZA (ANTIGA RUA 38)</v>
      </c>
      <c r="C28" s="69"/>
      <c r="D28" s="69"/>
      <c r="E28" s="70"/>
      <c r="F28" s="11">
        <f>'PLANILHA ORÇAMENTÁRIA '!J75</f>
        <v>4119.375</v>
      </c>
      <c r="G28" s="12">
        <f t="shared" si="0"/>
        <v>1.2518230349569164E-2</v>
      </c>
      <c r="H28" s="14">
        <f t="shared" si="1"/>
        <v>4119.375</v>
      </c>
      <c r="I28" s="12">
        <f>H28/F27</f>
        <v>1</v>
      </c>
      <c r="J28" s="21"/>
      <c r="K28" s="18"/>
      <c r="L28" s="20">
        <f t="shared" si="3"/>
        <v>4119.375</v>
      </c>
    </row>
    <row r="29" spans="1:16" ht="33.950000000000003" customHeight="1">
      <c r="A29" s="8">
        <v>17</v>
      </c>
      <c r="B29" s="69" t="str">
        <f>'PLANILHA ORÇAMENTÁRIA '!D79</f>
        <v>RUA SILVIA MARIA DA LUZ (ANTIGA RUA 11)</v>
      </c>
      <c r="C29" s="69"/>
      <c r="D29" s="69"/>
      <c r="E29" s="70"/>
      <c r="F29" s="11">
        <f>'PLANILHA ORÇAMENTÁRIA '!J79</f>
        <v>4943.25</v>
      </c>
      <c r="G29" s="12">
        <f t="shared" si="0"/>
        <v>1.5021876419482995E-2</v>
      </c>
      <c r="H29" s="14">
        <f t="shared" si="1"/>
        <v>4943.25</v>
      </c>
      <c r="I29" s="12">
        <f>H29/F29</f>
        <v>1</v>
      </c>
      <c r="J29" s="21"/>
      <c r="K29" s="18"/>
      <c r="L29" s="20">
        <f t="shared" si="3"/>
        <v>4943.25</v>
      </c>
    </row>
    <row r="30" spans="1:16" ht="33.950000000000003" customHeight="1">
      <c r="A30" s="8">
        <v>18</v>
      </c>
      <c r="B30" s="69" t="str">
        <f>'PLANILHA ORÇAMENTÁRIA '!D84</f>
        <v>AVENIDA  ANTÔNIO DE CARVALHO</v>
      </c>
      <c r="C30" s="69"/>
      <c r="D30" s="69"/>
      <c r="E30" s="70"/>
      <c r="F30" s="11">
        <f>'PLANILHA ORÇAMENTÁRIA '!J84</f>
        <v>22538.724999999999</v>
      </c>
      <c r="G30" s="12">
        <f t="shared" si="0"/>
        <v>6.8492174501130196E-2</v>
      </c>
      <c r="H30" s="14">
        <f t="shared" si="1"/>
        <v>22538.724999999999</v>
      </c>
      <c r="I30" s="12">
        <f>H30/F30</f>
        <v>1</v>
      </c>
      <c r="J30" s="21"/>
      <c r="K30" s="18"/>
      <c r="L30" s="20">
        <f t="shared" si="3"/>
        <v>22538.724999999999</v>
      </c>
    </row>
    <row r="31" spans="1:16" s="2" customFormat="1" ht="33.950000000000003" customHeight="1">
      <c r="A31" s="8">
        <v>19</v>
      </c>
      <c r="B31" s="69" t="str">
        <f>'PLANILHA ORÇAMENTÁRIA '!D88</f>
        <v>RUA FRANCISCO DE GÓES VIEIRA</v>
      </c>
      <c r="C31" s="69"/>
      <c r="D31" s="69"/>
      <c r="E31" s="70"/>
      <c r="F31" s="11">
        <f>'PLANILHA ORÇAMENTÁRIA '!J88</f>
        <v>2856.35</v>
      </c>
      <c r="G31" s="12">
        <f t="shared" si="0"/>
        <v>8.6800660923057205E-3</v>
      </c>
      <c r="H31" s="14">
        <f t="shared" si="1"/>
        <v>2856.35</v>
      </c>
      <c r="I31" s="12">
        <f>H31/F31</f>
        <v>1</v>
      </c>
      <c r="J31" s="21"/>
      <c r="K31" s="18"/>
      <c r="L31" s="20">
        <f t="shared" si="3"/>
        <v>2856.35</v>
      </c>
      <c r="M31"/>
      <c r="N31"/>
      <c r="O31"/>
      <c r="P31"/>
    </row>
    <row r="32" spans="1:16" ht="33.950000000000003" customHeight="1">
      <c r="A32" s="8">
        <v>20</v>
      </c>
      <c r="B32" s="69" t="str">
        <f>'PLANILHA ORÇAMENTÁRIA '!D92</f>
        <v>RUA PEDRO BALDUÍNO DE OLIVEIRA</v>
      </c>
      <c r="C32" s="69"/>
      <c r="D32" s="69"/>
      <c r="E32" s="70"/>
      <c r="F32" s="11">
        <f>'PLANILHA ORÇAMENTÁRIA '!J92</f>
        <v>2856.35</v>
      </c>
      <c r="G32" s="12">
        <f t="shared" si="0"/>
        <v>8.6800660923057205E-3</v>
      </c>
      <c r="H32" s="14">
        <f t="shared" si="1"/>
        <v>2856.35</v>
      </c>
      <c r="I32" s="12">
        <f>H32/F32</f>
        <v>1</v>
      </c>
      <c r="J32" s="21"/>
      <c r="K32" s="18"/>
      <c r="L32" s="20">
        <f t="shared" si="3"/>
        <v>2856.35</v>
      </c>
    </row>
    <row r="33" spans="1:12" ht="33.950000000000003" customHeight="1">
      <c r="A33" s="8">
        <v>21</v>
      </c>
      <c r="B33" s="69" t="str">
        <f>'PLANILHA ORÇAMENTÁRIA '!D96</f>
        <v>RUA CONCEIÇÃO MEDEIROS DE CAMPOS</v>
      </c>
      <c r="C33" s="69"/>
      <c r="D33" s="69"/>
      <c r="E33" s="70"/>
      <c r="F33" s="11">
        <f>'PLANILHA ORÇAMENTÁRIA '!J96</f>
        <v>8569.0499999999993</v>
      </c>
      <c r="G33" s="12">
        <f t="shared" si="0"/>
        <v>2.604019827691716E-2</v>
      </c>
      <c r="H33" s="14"/>
      <c r="I33" s="12"/>
      <c r="J33" s="14">
        <f t="shared" ref="J33:J53" si="4">F33</f>
        <v>8569.0499999999993</v>
      </c>
      <c r="K33" s="18">
        <f t="shared" ref="K33:K54" si="5">J33/F33</f>
        <v>1</v>
      </c>
      <c r="L33" s="20">
        <f t="shared" si="3"/>
        <v>8569.0499999999993</v>
      </c>
    </row>
    <row r="34" spans="1:12" ht="33.950000000000003" customHeight="1">
      <c r="A34" s="8">
        <v>22</v>
      </c>
      <c r="B34" s="69" t="str">
        <f>'PLANILHA ORÇAMENTÁRIA '!D100</f>
        <v>RUA ALFREDO FERREIRA DOS SANTOS</v>
      </c>
      <c r="C34" s="69"/>
      <c r="D34" s="69"/>
      <c r="E34" s="70"/>
      <c r="F34" s="11">
        <f>'PLANILHA ORÇAMENTÁRIA '!J100</f>
        <v>9997.2250000000004</v>
      </c>
      <c r="G34" s="12">
        <f t="shared" si="0"/>
        <v>3.0380231323070023E-2</v>
      </c>
      <c r="H34" s="14"/>
      <c r="I34" s="12"/>
      <c r="J34" s="14">
        <f t="shared" si="4"/>
        <v>9997.2250000000004</v>
      </c>
      <c r="K34" s="18">
        <f t="shared" si="5"/>
        <v>1</v>
      </c>
      <c r="L34" s="20">
        <f t="shared" si="3"/>
        <v>9997.2250000000004</v>
      </c>
    </row>
    <row r="35" spans="1:12" ht="33.950000000000003" customHeight="1">
      <c r="A35" s="8">
        <v>23</v>
      </c>
      <c r="B35" s="69" t="str">
        <f>'PLANILHA ORÇAMENTÁRIA '!D104</f>
        <v>RUA SEBASTIÃO FRANCELINO</v>
      </c>
      <c r="C35" s="69"/>
      <c r="D35" s="69"/>
      <c r="E35" s="70"/>
      <c r="F35" s="11">
        <f>'PLANILHA ORÇAMENTÁRIA '!J104</f>
        <v>9283.1374999999989</v>
      </c>
      <c r="G35" s="12">
        <f t="shared" si="0"/>
        <v>2.821021479999359E-2</v>
      </c>
      <c r="H35" s="14"/>
      <c r="I35" s="12"/>
      <c r="J35" s="14">
        <f t="shared" si="4"/>
        <v>9283.1374999999989</v>
      </c>
      <c r="K35" s="18">
        <f t="shared" si="5"/>
        <v>1</v>
      </c>
      <c r="L35" s="20">
        <f t="shared" si="3"/>
        <v>9283.1374999999989</v>
      </c>
    </row>
    <row r="36" spans="1:12" ht="33.950000000000003" customHeight="1">
      <c r="A36" s="8">
        <v>24</v>
      </c>
      <c r="B36" s="69" t="str">
        <f>'PLANILHA ORÇAMENTÁRIA '!D108</f>
        <v>RUA JANETE MARIA HERBETTA</v>
      </c>
      <c r="C36" s="69"/>
      <c r="D36" s="69"/>
      <c r="E36" s="70"/>
      <c r="F36" s="11">
        <f>'PLANILHA ORÇAMENTÁRIA '!J108</f>
        <v>1428.175</v>
      </c>
      <c r="G36" s="12">
        <f t="shared" si="0"/>
        <v>4.3400330461528603E-3</v>
      </c>
      <c r="H36" s="14"/>
      <c r="I36" s="12"/>
      <c r="J36" s="14">
        <f t="shared" si="4"/>
        <v>1428.175</v>
      </c>
      <c r="K36" s="18">
        <f t="shared" si="5"/>
        <v>1</v>
      </c>
      <c r="L36" s="20">
        <f t="shared" si="3"/>
        <v>1428.175</v>
      </c>
    </row>
    <row r="37" spans="1:12" ht="33.950000000000003" customHeight="1">
      <c r="A37" s="8">
        <v>25</v>
      </c>
      <c r="B37" s="69" t="str">
        <f>'PLANILHA ORÇAMENTÁRIA '!D112</f>
        <v>RUA BENEDITO MANOEL CASTANHO</v>
      </c>
      <c r="C37" s="69"/>
      <c r="D37" s="69"/>
      <c r="E37" s="70"/>
      <c r="F37" s="11">
        <f>'PLANILHA ORÇAMENTÁRIA '!J112</f>
        <v>4284.5249999999996</v>
      </c>
      <c r="G37" s="12">
        <f t="shared" si="0"/>
        <v>1.302009913845858E-2</v>
      </c>
      <c r="H37" s="14"/>
      <c r="I37" s="12"/>
      <c r="J37" s="14">
        <f t="shared" si="4"/>
        <v>4284.5249999999996</v>
      </c>
      <c r="K37" s="18">
        <f t="shared" si="5"/>
        <v>1</v>
      </c>
      <c r="L37" s="20">
        <f t="shared" si="3"/>
        <v>4284.5249999999996</v>
      </c>
    </row>
    <row r="38" spans="1:12" ht="33.950000000000003" customHeight="1">
      <c r="A38" s="8">
        <v>26</v>
      </c>
      <c r="B38" s="69" t="str">
        <f>'PLANILHA ORÇAMENTÁRIA '!D116</f>
        <v>RUA JOAQUIM ANTUNES CORRÊA</v>
      </c>
      <c r="C38" s="69"/>
      <c r="D38" s="69"/>
      <c r="E38" s="70"/>
      <c r="F38" s="11">
        <f>'PLANILHA ORÇAMENTÁRIA '!J116</f>
        <v>4284.5249999999996</v>
      </c>
      <c r="G38" s="12">
        <f t="shared" si="0"/>
        <v>1.302009913845858E-2</v>
      </c>
      <c r="H38" s="14"/>
      <c r="I38" s="12"/>
      <c r="J38" s="14">
        <f t="shared" si="4"/>
        <v>4284.5249999999996</v>
      </c>
      <c r="K38" s="18">
        <f t="shared" si="5"/>
        <v>1</v>
      </c>
      <c r="L38" s="20">
        <f t="shared" si="3"/>
        <v>4284.5249999999996</v>
      </c>
    </row>
    <row r="39" spans="1:12" ht="33.950000000000003" customHeight="1">
      <c r="A39" s="8">
        <v>27</v>
      </c>
      <c r="B39" s="69" t="str">
        <f>'PLANILHA ORÇAMENTÁRIA '!D120</f>
        <v>RUA BENEDITO MORAES MARQUES</v>
      </c>
      <c r="C39" s="69"/>
      <c r="D39" s="69"/>
      <c r="E39" s="70"/>
      <c r="F39" s="11">
        <f>'PLANILHA ORÇAMENTÁRIA '!J120</f>
        <v>3570.4375</v>
      </c>
      <c r="G39" s="12">
        <f t="shared" si="0"/>
        <v>1.085008261538215E-2</v>
      </c>
      <c r="H39" s="14"/>
      <c r="I39" s="12"/>
      <c r="J39" s="14">
        <f t="shared" si="4"/>
        <v>3570.4375</v>
      </c>
      <c r="K39" s="18">
        <f t="shared" si="5"/>
        <v>1</v>
      </c>
      <c r="L39" s="20">
        <f t="shared" si="3"/>
        <v>3570.4375</v>
      </c>
    </row>
    <row r="40" spans="1:12" ht="33.950000000000003" customHeight="1">
      <c r="A40" s="8">
        <v>28</v>
      </c>
      <c r="B40" s="69" t="str">
        <f>'PLANILHA ORÇAMENTÁRIA '!D124</f>
        <v>RUA ANTÔNIO CARLOS CARVALHO</v>
      </c>
      <c r="C40" s="69"/>
      <c r="D40" s="69"/>
      <c r="E40" s="70"/>
      <c r="F40" s="11">
        <f>'PLANILHA ORÇAMENTÁRIA '!J124</f>
        <v>3570.4375</v>
      </c>
      <c r="G40" s="12">
        <f t="shared" si="0"/>
        <v>1.085008261538215E-2</v>
      </c>
      <c r="H40" s="14"/>
      <c r="I40" s="12"/>
      <c r="J40" s="14">
        <f t="shared" si="4"/>
        <v>3570.4375</v>
      </c>
      <c r="K40" s="18">
        <f t="shared" si="5"/>
        <v>1</v>
      </c>
      <c r="L40" s="20">
        <f t="shared" si="3"/>
        <v>3570.4375</v>
      </c>
    </row>
    <row r="41" spans="1:12" ht="33.950000000000003" customHeight="1">
      <c r="A41" s="8">
        <v>29</v>
      </c>
      <c r="B41" s="69" t="str">
        <f>'PLANILHA ORÇAMENTÁRIA '!D128</f>
        <v>RUA JOSÉ MORAES ROSA</v>
      </c>
      <c r="C41" s="69"/>
      <c r="D41" s="69"/>
      <c r="E41" s="70"/>
      <c r="F41" s="11">
        <f>'PLANILHA ORÇAMENTÁRIA '!J128</f>
        <v>3570.4375</v>
      </c>
      <c r="G41" s="12">
        <f t="shared" si="0"/>
        <v>1.085008261538215E-2</v>
      </c>
      <c r="H41" s="14"/>
      <c r="I41" s="12"/>
      <c r="J41" s="14">
        <f t="shared" si="4"/>
        <v>3570.4375</v>
      </c>
      <c r="K41" s="18">
        <f t="shared" si="5"/>
        <v>1</v>
      </c>
      <c r="L41" s="20">
        <f t="shared" si="3"/>
        <v>3570.4375</v>
      </c>
    </row>
    <row r="42" spans="1:12" ht="33.950000000000003" customHeight="1">
      <c r="A42" s="8">
        <v>30</v>
      </c>
      <c r="B42" s="69" t="str">
        <f>'PLANILHA ORÇAMENTÁRIA '!D132</f>
        <v>RUA ANTÔNIO ALMEIDA ROSA</v>
      </c>
      <c r="C42" s="69"/>
      <c r="D42" s="69"/>
      <c r="E42" s="70"/>
      <c r="F42" s="11">
        <f>'PLANILHA ORÇAMENTÁRIA '!J132</f>
        <v>5712.7</v>
      </c>
      <c r="G42" s="12">
        <f t="shared" si="0"/>
        <v>1.7360132184611441E-2</v>
      </c>
      <c r="H42" s="14"/>
      <c r="I42" s="12"/>
      <c r="J42" s="14">
        <f t="shared" si="4"/>
        <v>5712.7</v>
      </c>
      <c r="K42" s="18">
        <f t="shared" si="5"/>
        <v>1</v>
      </c>
      <c r="L42" s="20">
        <f t="shared" si="3"/>
        <v>5712.7</v>
      </c>
    </row>
    <row r="43" spans="1:12" ht="33.950000000000003" customHeight="1">
      <c r="A43" s="8">
        <v>31</v>
      </c>
      <c r="B43" s="69" t="str">
        <f>'PLANILHA ORÇAMENTÁRIA '!D136</f>
        <v>RUA MARIA CONCEIÇÃO VÁLIO</v>
      </c>
      <c r="C43" s="69"/>
      <c r="D43" s="69"/>
      <c r="E43" s="70"/>
      <c r="F43" s="11">
        <f>'PLANILHA ORÇAMENTÁRIA '!J136</f>
        <v>29710.137499999997</v>
      </c>
      <c r="G43" s="12">
        <f t="shared" si="0"/>
        <v>9.0285139115126173E-2</v>
      </c>
      <c r="H43" s="14"/>
      <c r="I43" s="12"/>
      <c r="J43" s="14">
        <f t="shared" si="4"/>
        <v>29710.137499999997</v>
      </c>
      <c r="K43" s="18">
        <f t="shared" si="5"/>
        <v>1</v>
      </c>
      <c r="L43" s="20">
        <f t="shared" si="3"/>
        <v>29710.137499999997</v>
      </c>
    </row>
    <row r="44" spans="1:12" ht="33.950000000000003" customHeight="1">
      <c r="A44" s="8">
        <v>32</v>
      </c>
      <c r="B44" s="69" t="str">
        <f>'PLANILHA ORÇAMENTÁRIA '!D140</f>
        <v>RUA MARCOLINO GOMES DE OLIVEIRA</v>
      </c>
      <c r="C44" s="69"/>
      <c r="D44" s="69"/>
      <c r="E44" s="70"/>
      <c r="F44" s="11">
        <f>'PLANILHA ORÇAMENTÁRIA '!J140</f>
        <v>32848.025000000001</v>
      </c>
      <c r="G44" s="12">
        <f t="shared" si="0"/>
        <v>9.9820760061515787E-2</v>
      </c>
      <c r="H44" s="14"/>
      <c r="I44" s="12"/>
      <c r="J44" s="14">
        <f t="shared" si="4"/>
        <v>32848.025000000001</v>
      </c>
      <c r="K44" s="18">
        <f t="shared" si="5"/>
        <v>1</v>
      </c>
      <c r="L44" s="20">
        <f t="shared" si="3"/>
        <v>32848.025000000001</v>
      </c>
    </row>
    <row r="45" spans="1:12" ht="33.950000000000003" customHeight="1">
      <c r="A45" s="8">
        <v>33</v>
      </c>
      <c r="B45" s="69" t="str">
        <f>'PLANILHA ORÇAMENTÁRIA '!D144</f>
        <v>RUA ANTÔNIO BENEDITO DE OLIVEIRA</v>
      </c>
      <c r="C45" s="69"/>
      <c r="D45" s="69"/>
      <c r="E45" s="70"/>
      <c r="F45" s="11">
        <f>'PLANILHA ORÇAMENTÁRIA '!J144</f>
        <v>8569.0499999999993</v>
      </c>
      <c r="G45" s="12">
        <f t="shared" si="0"/>
        <v>2.604019827691716E-2</v>
      </c>
      <c r="H45" s="14"/>
      <c r="I45" s="12"/>
      <c r="J45" s="14">
        <f t="shared" si="4"/>
        <v>8569.0499999999993</v>
      </c>
      <c r="K45" s="18">
        <f t="shared" si="5"/>
        <v>1</v>
      </c>
      <c r="L45" s="20">
        <f t="shared" si="3"/>
        <v>8569.0499999999993</v>
      </c>
    </row>
    <row r="46" spans="1:12" ht="33.950000000000003" customHeight="1">
      <c r="A46" s="8">
        <v>34</v>
      </c>
      <c r="B46" s="69" t="str">
        <f>'PLANILHA ORÇAMENTÁRIA '!D148</f>
        <v>RUA SEVERINA OLIVEIRA ANDRADE</v>
      </c>
      <c r="C46" s="69"/>
      <c r="D46" s="69"/>
      <c r="E46" s="70"/>
      <c r="F46" s="11">
        <f>'PLANILHA ORÇAMENTÁRIA '!J148</f>
        <v>1428.175</v>
      </c>
      <c r="G46" s="12">
        <f t="shared" si="0"/>
        <v>4.3400330461528603E-3</v>
      </c>
      <c r="H46" s="14"/>
      <c r="I46" s="12"/>
      <c r="J46" s="14">
        <f t="shared" si="4"/>
        <v>1428.175</v>
      </c>
      <c r="K46" s="18">
        <f t="shared" si="5"/>
        <v>1</v>
      </c>
      <c r="L46" s="20">
        <f t="shared" si="3"/>
        <v>1428.175</v>
      </c>
    </row>
    <row r="47" spans="1:12" ht="33.950000000000003" customHeight="1">
      <c r="A47" s="8">
        <v>35</v>
      </c>
      <c r="B47" s="69" t="str">
        <f>'PLANILHA ORÇAMENTÁRIA '!D152</f>
        <v>RUA LEÔNIDAS RODRIGUES DA SILVA</v>
      </c>
      <c r="C47" s="69"/>
      <c r="D47" s="69"/>
      <c r="E47" s="70"/>
      <c r="F47" s="11">
        <f>'PLANILHA ORÇAMENTÁRIA '!J152</f>
        <v>3570.4375</v>
      </c>
      <c r="G47" s="12">
        <f t="shared" si="0"/>
        <v>1.085008261538215E-2</v>
      </c>
      <c r="H47" s="14"/>
      <c r="I47" s="12"/>
      <c r="J47" s="14">
        <f t="shared" si="4"/>
        <v>3570.4375</v>
      </c>
      <c r="K47" s="18">
        <f t="shared" si="5"/>
        <v>1</v>
      </c>
      <c r="L47" s="20">
        <f t="shared" si="3"/>
        <v>3570.4375</v>
      </c>
    </row>
    <row r="48" spans="1:12" ht="33.950000000000003" customHeight="1">
      <c r="A48" s="8">
        <v>36</v>
      </c>
      <c r="B48" s="69" t="str">
        <f>'PLANILHA ORÇAMENTÁRIA '!D156</f>
        <v>RUA ANTÔNIO MORAES ROSA</v>
      </c>
      <c r="C48" s="69"/>
      <c r="D48" s="69"/>
      <c r="E48" s="70"/>
      <c r="F48" s="11">
        <f>'PLANILHA ORÇAMENTÁRIA '!J156</f>
        <v>4998.6125000000002</v>
      </c>
      <c r="G48" s="12">
        <f t="shared" si="0"/>
        <v>1.5190115661535011E-2</v>
      </c>
      <c r="H48" s="14"/>
      <c r="I48" s="12"/>
      <c r="J48" s="14">
        <f t="shared" si="4"/>
        <v>4998.6125000000002</v>
      </c>
      <c r="K48" s="18">
        <f t="shared" si="5"/>
        <v>1</v>
      </c>
      <c r="L48" s="20">
        <f t="shared" si="3"/>
        <v>4998.6125000000002</v>
      </c>
    </row>
    <row r="49" spans="1:16" ht="33.950000000000003" customHeight="1">
      <c r="A49" s="8">
        <v>37</v>
      </c>
      <c r="B49" s="69" t="str">
        <f>'PLANILHA ORÇAMENTÁRIA '!D160</f>
        <v>RUA LAZÁRO PEREIRA DAS NEVES</v>
      </c>
      <c r="C49" s="69"/>
      <c r="D49" s="69"/>
      <c r="E49" s="70"/>
      <c r="F49" s="11">
        <f>'PLANILHA ORÇAMENTÁRIA '!J160</f>
        <v>3570.4375</v>
      </c>
      <c r="G49" s="12">
        <f t="shared" si="0"/>
        <v>1.085008261538215E-2</v>
      </c>
      <c r="H49" s="15"/>
      <c r="I49" s="22"/>
      <c r="J49" s="14">
        <f t="shared" si="4"/>
        <v>3570.4375</v>
      </c>
      <c r="K49" s="18">
        <f t="shared" si="5"/>
        <v>1</v>
      </c>
      <c r="L49" s="20">
        <f t="shared" si="3"/>
        <v>3570.4375</v>
      </c>
    </row>
    <row r="50" spans="1:16" ht="33.950000000000003" customHeight="1">
      <c r="A50" s="8">
        <v>38</v>
      </c>
      <c r="B50" s="69" t="str">
        <f>'PLANILHA ORÇAMENTÁRIA '!D164</f>
        <v>RUA GULIVER TODESCO</v>
      </c>
      <c r="C50" s="69"/>
      <c r="D50" s="69"/>
      <c r="E50" s="70"/>
      <c r="F50" s="11">
        <f>'PLANILHA ORÇAMENTÁRIA '!J164</f>
        <v>3570.4375</v>
      </c>
      <c r="G50" s="12">
        <f t="shared" si="0"/>
        <v>1.085008261538215E-2</v>
      </c>
      <c r="H50" s="15"/>
      <c r="I50" s="22"/>
      <c r="J50" s="14">
        <f t="shared" si="4"/>
        <v>3570.4375</v>
      </c>
      <c r="K50" s="18">
        <f t="shared" si="5"/>
        <v>1</v>
      </c>
      <c r="L50" s="20">
        <f t="shared" si="3"/>
        <v>3570.4375</v>
      </c>
    </row>
    <row r="51" spans="1:16" ht="33.950000000000003" customHeight="1">
      <c r="A51" s="8">
        <v>39</v>
      </c>
      <c r="B51" s="69" t="str">
        <f>'PLANILHA ORÇAMENTÁRIA '!D168</f>
        <v>RUA JOSÉ DE PAULA ROSA</v>
      </c>
      <c r="C51" s="69"/>
      <c r="D51" s="69"/>
      <c r="E51" s="70"/>
      <c r="F51" s="11">
        <f>'PLANILHA ORÇAMENTÁRIA '!J168</f>
        <v>3570.4375</v>
      </c>
      <c r="G51" s="12">
        <f t="shared" si="0"/>
        <v>1.085008261538215E-2</v>
      </c>
      <c r="H51" s="15"/>
      <c r="I51" s="22"/>
      <c r="J51" s="14">
        <f t="shared" si="4"/>
        <v>3570.4375</v>
      </c>
      <c r="K51" s="18">
        <f t="shared" si="5"/>
        <v>1</v>
      </c>
      <c r="L51" s="20">
        <f t="shared" si="3"/>
        <v>3570.4375</v>
      </c>
    </row>
    <row r="52" spans="1:16" ht="33.950000000000003" customHeight="1">
      <c r="A52" s="8">
        <v>40</v>
      </c>
      <c r="B52" s="69" t="str">
        <f>'PLANILHA ORÇAMENTÁRIA '!D172</f>
        <v>RUA GENÉSIO GOMES RIBEIRO</v>
      </c>
      <c r="C52" s="69"/>
      <c r="D52" s="69"/>
      <c r="E52" s="70"/>
      <c r="F52" s="11">
        <f>'PLANILHA ORÇAMENTÁRIA '!J172</f>
        <v>3570.4375</v>
      </c>
      <c r="G52" s="12">
        <f t="shared" si="0"/>
        <v>1.085008261538215E-2</v>
      </c>
      <c r="H52" s="15"/>
      <c r="I52" s="22"/>
      <c r="J52" s="14">
        <f t="shared" si="4"/>
        <v>3570.4375</v>
      </c>
      <c r="K52" s="18">
        <f t="shared" si="5"/>
        <v>1</v>
      </c>
      <c r="L52" s="20">
        <f t="shared" si="3"/>
        <v>3570.4375</v>
      </c>
    </row>
    <row r="53" spans="1:16" ht="33.950000000000003" customHeight="1">
      <c r="A53" s="8">
        <v>41</v>
      </c>
      <c r="B53" s="69" t="str">
        <f>'PLANILHA ORÇAMENTÁRIA '!D177</f>
        <v>RUA DURVALINO COSTA E SILVA</v>
      </c>
      <c r="C53" s="69"/>
      <c r="D53" s="69"/>
      <c r="E53" s="70"/>
      <c r="F53" s="11">
        <f>'PLANILHA ORÇAMENTÁRIA '!J177</f>
        <v>9997.2250000000004</v>
      </c>
      <c r="G53" s="12">
        <f t="shared" si="0"/>
        <v>3.0380231323070023E-2</v>
      </c>
      <c r="H53" s="15"/>
      <c r="I53" s="22"/>
      <c r="J53" s="14">
        <f t="shared" si="4"/>
        <v>9997.2250000000004</v>
      </c>
      <c r="K53" s="18">
        <f t="shared" si="5"/>
        <v>1</v>
      </c>
      <c r="L53" s="20">
        <f t="shared" si="3"/>
        <v>9997.2250000000004</v>
      </c>
    </row>
    <row r="54" spans="1:16">
      <c r="A54" s="89" t="s">
        <v>246</v>
      </c>
      <c r="B54" s="90"/>
      <c r="C54" s="90"/>
      <c r="D54" s="90"/>
      <c r="E54" s="91"/>
      <c r="F54" s="75">
        <f>SUM(F13,F14:F29,F30:F52,F53)</f>
        <v>329070.07499999995</v>
      </c>
      <c r="G54" s="77">
        <f>SUM(G13,G14:G29,G30:G52,G53)</f>
        <v>0.99999999999999978</v>
      </c>
      <c r="H54" s="75">
        <f>SUM(H13:H32)</f>
        <v>169396.01250000001</v>
      </c>
      <c r="I54" s="79">
        <f>H54/F54</f>
        <v>0.5147718536849637</v>
      </c>
      <c r="J54" s="75">
        <f>SUM(J33:J53)</f>
        <v>159674.0625</v>
      </c>
      <c r="K54" s="79">
        <f t="shared" si="5"/>
        <v>0.48522814631503647</v>
      </c>
      <c r="L54" s="83">
        <f>SUM(H54,J54)</f>
        <v>329070.07500000001</v>
      </c>
    </row>
    <row r="55" spans="1:16" s="2" customFormat="1" ht="21" customHeight="1">
      <c r="A55" s="92"/>
      <c r="B55" s="93"/>
      <c r="C55" s="93"/>
      <c r="D55" s="93"/>
      <c r="E55" s="94"/>
      <c r="F55" s="76"/>
      <c r="G55" s="78"/>
      <c r="H55" s="76"/>
      <c r="I55" s="80"/>
      <c r="J55" s="76"/>
      <c r="K55" s="80"/>
      <c r="L55" s="84"/>
      <c r="M55"/>
      <c r="N55"/>
      <c r="O55"/>
      <c r="P55"/>
    </row>
    <row r="57" spans="1:16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</row>
    <row r="58" spans="1:16" ht="16.5">
      <c r="A58" s="72" t="s">
        <v>247</v>
      </c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</row>
    <row r="63" spans="1:16" ht="18.75">
      <c r="H63" s="16"/>
    </row>
  </sheetData>
  <mergeCells count="61">
    <mergeCell ref="A57:L57"/>
    <mergeCell ref="A58:L58"/>
    <mergeCell ref="A10:A12"/>
    <mergeCell ref="F54:F55"/>
    <mergeCell ref="G54:G55"/>
    <mergeCell ref="H54:H55"/>
    <mergeCell ref="I54:I55"/>
    <mergeCell ref="J54:J55"/>
    <mergeCell ref="K54:K55"/>
    <mergeCell ref="L10:L12"/>
    <mergeCell ref="L54:L55"/>
    <mergeCell ref="B10:E12"/>
    <mergeCell ref="F10:G11"/>
    <mergeCell ref="H10:I11"/>
    <mergeCell ref="J10:K11"/>
    <mergeCell ref="A54:E55"/>
    <mergeCell ref="B49:E49"/>
    <mergeCell ref="B50:E50"/>
    <mergeCell ref="B51:E51"/>
    <mergeCell ref="B52:E52"/>
    <mergeCell ref="B53:E53"/>
    <mergeCell ref="B44:E44"/>
    <mergeCell ref="B45:E45"/>
    <mergeCell ref="B46:E46"/>
    <mergeCell ref="B47:E47"/>
    <mergeCell ref="B48:E48"/>
    <mergeCell ref="B39:E39"/>
    <mergeCell ref="B40:E40"/>
    <mergeCell ref="B41:E41"/>
    <mergeCell ref="B42:E42"/>
    <mergeCell ref="B43:E43"/>
    <mergeCell ref="B34:E34"/>
    <mergeCell ref="B35:E35"/>
    <mergeCell ref="B36:E36"/>
    <mergeCell ref="B37:E37"/>
    <mergeCell ref="B38:E38"/>
    <mergeCell ref="B29:E29"/>
    <mergeCell ref="B30:E30"/>
    <mergeCell ref="B31:E31"/>
    <mergeCell ref="B32:E32"/>
    <mergeCell ref="B33:E33"/>
    <mergeCell ref="B24:E24"/>
    <mergeCell ref="B25:E25"/>
    <mergeCell ref="B26:E26"/>
    <mergeCell ref="B27:E27"/>
    <mergeCell ref="B28:E28"/>
    <mergeCell ref="B19:E19"/>
    <mergeCell ref="B20:E20"/>
    <mergeCell ref="B21:E21"/>
    <mergeCell ref="B22:E22"/>
    <mergeCell ref="B23:E23"/>
    <mergeCell ref="B14:E14"/>
    <mergeCell ref="B15:E15"/>
    <mergeCell ref="B16:E16"/>
    <mergeCell ref="B17:E17"/>
    <mergeCell ref="B18:E18"/>
    <mergeCell ref="A3:L3"/>
    <mergeCell ref="A5:L5"/>
    <mergeCell ref="A7:I7"/>
    <mergeCell ref="A9:L9"/>
    <mergeCell ref="B13:E13"/>
  </mergeCells>
  <printOptions horizontalCentered="1"/>
  <pageMargins left="0.196527777777778" right="0.196527777777778" top="0.39305555555555599" bottom="0.78680555555555598" header="0.51180555555555596" footer="0.51180555555555596"/>
  <pageSetup paperSize="9" scale="4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PLANILHA ORÇAMENTÁRIA </vt:lpstr>
      <vt:lpstr>CRONOGRAMA</vt:lpstr>
      <vt:lpstr>CRONOGRAMA!Area_de_impressao</vt:lpstr>
      <vt:lpstr>'PLANILHA ORÇAMENTÁRIA '!Area_de_impressao</vt:lpstr>
      <vt:lpstr>'PLANILHA ORÇAMENTÁRIA 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Soiurb</dc:creator>
  <cp:lastModifiedBy>LIC12508</cp:lastModifiedBy>
  <cp:revision>30</cp:revision>
  <cp:lastPrinted>2023-03-13T16:33:00Z</cp:lastPrinted>
  <dcterms:created xsi:type="dcterms:W3CDTF">2022-06-15T13:28:00Z</dcterms:created>
  <dcterms:modified xsi:type="dcterms:W3CDTF">2023-11-28T11:34:37Z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ICV">
    <vt:lpwstr>6CEEB7C3A8C4456A89F2F98BA4576412</vt:lpwstr>
  </property>
  <property fmtid="{D5CDD505-2E9C-101B-9397-08002B2CF9AE}" pid="4" name="KSOProductBuildVer">
    <vt:lpwstr>1046-11.2.0.11380</vt:lpwstr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