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Compartilhada\Licitações 2023\Certames\Tomada de Preços\TP 20-2023 (542-2023) - Recapeamento Jardim Pinheiro\"/>
    </mc:Choice>
  </mc:AlternateContent>
  <bookViews>
    <workbookView xWindow="0" yWindow="0" windowWidth="38400" windowHeight="13125" tabRatio="500"/>
  </bookViews>
  <sheets>
    <sheet name="Plan1" sheetId="1" r:id="rId1"/>
    <sheet name="Plan3" sheetId="3" r:id="rId2"/>
  </sheets>
  <definedNames>
    <definedName name="_xlnm.Print_Area" localSheetId="0">Plan1!$A$1:$K$38</definedName>
    <definedName name="_xlnm.Print_Area" localSheetId="1">Plan3!$B$3:$O$36</definedName>
  </definedNames>
  <calcPr calcId="152511"/>
  <fileRecoveryPr repairLoad="1"/>
</workbook>
</file>

<file path=xl/calcChain.xml><?xml version="1.0" encoding="utf-8"?>
<calcChain xmlns="http://schemas.openxmlformats.org/spreadsheetml/2006/main">
  <c r="C19" i="3" l="1"/>
  <c r="C17" i="3"/>
  <c r="C15" i="3"/>
  <c r="C13" i="3"/>
  <c r="B8" i="3"/>
  <c r="B6" i="3"/>
  <c r="F27" i="1"/>
  <c r="L26" i="1"/>
  <c r="I26" i="1"/>
  <c r="I25" i="1" s="1"/>
  <c r="H26" i="1"/>
  <c r="M26" i="1" s="1"/>
  <c r="L24" i="1"/>
  <c r="J24" i="1"/>
  <c r="I24" i="1"/>
  <c r="H24" i="1"/>
  <c r="M24" i="1" s="1"/>
  <c r="L23" i="1"/>
  <c r="I23" i="1"/>
  <c r="H23" i="1"/>
  <c r="J23" i="1" s="1"/>
  <c r="L22" i="1"/>
  <c r="I22" i="1"/>
  <c r="I21" i="1" s="1"/>
  <c r="H22" i="1"/>
  <c r="J22" i="1" s="1"/>
  <c r="J21" i="1" s="1"/>
  <c r="G17" i="3" s="1"/>
  <c r="L20" i="1"/>
  <c r="I20" i="1"/>
  <c r="H20" i="1"/>
  <c r="J20" i="1" s="1"/>
  <c r="L19" i="1"/>
  <c r="J19" i="1"/>
  <c r="I19" i="1"/>
  <c r="H19" i="1"/>
  <c r="M19" i="1" s="1"/>
  <c r="L18" i="1"/>
  <c r="J18" i="1"/>
  <c r="I18" i="1"/>
  <c r="H18" i="1"/>
  <c r="M18" i="1" s="1"/>
  <c r="I17" i="1"/>
  <c r="I16" i="1" s="1"/>
  <c r="L15" i="1"/>
  <c r="I15" i="1"/>
  <c r="H15" i="1"/>
  <c r="M15" i="1" s="1"/>
  <c r="I14" i="1"/>
  <c r="I28" i="1" s="1"/>
  <c r="M17" i="3" l="1"/>
  <c r="O17" i="3"/>
  <c r="K17" i="3"/>
  <c r="L17" i="3" s="1"/>
  <c r="J17" i="1"/>
  <c r="M20" i="1"/>
  <c r="M23" i="1"/>
  <c r="J26" i="1"/>
  <c r="J25" i="1" s="1"/>
  <c r="G19" i="3" s="1"/>
  <c r="J15" i="1"/>
  <c r="J14" i="1" s="1"/>
  <c r="M22" i="1"/>
  <c r="O19" i="3" l="1"/>
  <c r="M19" i="3"/>
  <c r="N19" i="3" s="1"/>
  <c r="N17" i="3"/>
  <c r="G13" i="3"/>
  <c r="J28" i="1"/>
  <c r="G15" i="3"/>
  <c r="J16" i="1"/>
  <c r="K15" i="3" l="1"/>
  <c r="O15" i="3"/>
  <c r="I15" i="3"/>
  <c r="J15" i="3" s="1"/>
  <c r="G22" i="3"/>
  <c r="H13" i="3" s="1"/>
  <c r="I13" i="3"/>
  <c r="O13" i="3"/>
  <c r="O22" i="3" s="1"/>
  <c r="M22" i="3"/>
  <c r="N22" i="3" s="1"/>
  <c r="I22" i="3" l="1"/>
  <c r="J22" i="3" s="1"/>
  <c r="K22" i="3"/>
  <c r="L22" i="3" s="1"/>
  <c r="L15" i="3"/>
  <c r="H17" i="3"/>
  <c r="H19" i="3"/>
  <c r="H15" i="3"/>
  <c r="H22" i="3" s="1"/>
</calcChain>
</file>

<file path=xl/sharedStrings.xml><?xml version="1.0" encoding="utf-8"?>
<sst xmlns="http://schemas.openxmlformats.org/spreadsheetml/2006/main" count="99" uniqueCount="72">
  <si>
    <t>PLANILHA ORÇAMENTÁRIA</t>
  </si>
  <si>
    <r>
      <rPr>
        <b/>
        <sz val="11"/>
        <color rgb="FF000000"/>
        <rFont val="Calibri"/>
        <charset val="1"/>
      </rPr>
      <t>OBRA:</t>
    </r>
    <r>
      <rPr>
        <sz val="11"/>
        <color rgb="FF000000"/>
        <rFont val="Calibri"/>
        <charset val="1"/>
      </rPr>
      <t xml:space="preserve"> INFRAESTRUTURA URBANA - RECAPEAMENTO ASFÁLTICO EM RUAS DO BAIRRO JARDIM PINHEIRO</t>
    </r>
  </si>
  <si>
    <t>BASE ORÇAMENTÁRIA</t>
  </si>
  <si>
    <r>
      <rPr>
        <b/>
        <sz val="11"/>
        <color rgb="FF000000"/>
        <rFont val="Calibri"/>
        <charset val="1"/>
      </rPr>
      <t>LOCAL:</t>
    </r>
    <r>
      <rPr>
        <sz val="11"/>
        <color rgb="FF000000"/>
        <rFont val="Calibri"/>
        <charset val="1"/>
      </rPr>
      <t xml:space="preserve"> RUAS MARIA FRANCISCA ALVES DO NASCIMENTO E JOÃO PEDRO CORRÊA - JARDIM PINHEIRO - PILAR DO SUL/SP</t>
    </r>
  </si>
  <si>
    <t>FONTE:</t>
  </si>
  <si>
    <r>
      <rPr>
        <b/>
        <sz val="11"/>
        <color rgb="FF000000"/>
        <rFont val="Calibri"/>
        <charset val="1"/>
      </rPr>
      <t xml:space="preserve">PROPRIETÁRIO: </t>
    </r>
    <r>
      <rPr>
        <sz val="11"/>
        <color rgb="FF000000"/>
        <rFont val="Calibri"/>
        <charset val="1"/>
      </rPr>
      <t>PREFEITURA MUNICIPAL DE PILAR DO SUL-SP</t>
    </r>
  </si>
  <si>
    <t>CDHU: 190 ( DESONERADO)</t>
  </si>
  <si>
    <t>LEIS SOCIAIS= 97,78%</t>
  </si>
  <si>
    <t>BDI= 25,00%</t>
  </si>
  <si>
    <t>ITEM</t>
  </si>
  <si>
    <t>FONTE</t>
  </si>
  <si>
    <t>CÓD.</t>
  </si>
  <si>
    <t>MATERIAL E MÃO DE OBRA</t>
  </si>
  <si>
    <t>UNIDADE</t>
  </si>
  <si>
    <t>QUANTIDADE</t>
  </si>
  <si>
    <t>PREÇO UNITÁRIO</t>
  </si>
  <si>
    <t>PREÇO UNITÁRIO COM BDI: 25%</t>
  </si>
  <si>
    <t>PREÇO TOTAL SEM BDI</t>
  </si>
  <si>
    <t>PREÇO TOTAL COM BDI</t>
  </si>
  <si>
    <t>MEMÓRIA DE CÁLCULO</t>
  </si>
  <si>
    <t>SERVIÇOS PRELIMINARES</t>
  </si>
  <si>
    <t>1.1</t>
  </si>
  <si>
    <t>CDHU</t>
  </si>
  <si>
    <t>02.08.050</t>
  </si>
  <si>
    <t>Placa em lona com impressão digital e estrutura em madeira</t>
  </si>
  <si>
    <t>m²</t>
  </si>
  <si>
    <t>&gt;&gt;Placa nas dimensões= 4,00m x 1,5m = 6,00m²</t>
  </si>
  <si>
    <t>RECAPEAMENTO ASFÁLTICO</t>
  </si>
  <si>
    <t>2.1</t>
  </si>
  <si>
    <t>RUA MARIA FRANCISCA ALVES DO NASCIMENTO</t>
  </si>
  <si>
    <t>2.1.1</t>
  </si>
  <si>
    <t>54.01.410</t>
  </si>
  <si>
    <t>Varrição de pavimento para recapeamento</t>
  </si>
  <si>
    <t>&gt;&gt; Área de varrição = 743,25m²</t>
  </si>
  <si>
    <t>2.1.2</t>
  </si>
  <si>
    <t>54.03.230</t>
  </si>
  <si>
    <t>Imprimação betuminosa ligante</t>
  </si>
  <si>
    <t>&gt;&gt; Área para execução da imprimação = 743,25m²</t>
  </si>
  <si>
    <t>2.1.3</t>
  </si>
  <si>
    <t>54.03.210</t>
  </si>
  <si>
    <t>Camada de rolamento em concreto betuminoso usinado quente ‐ CBUQ (3,5cm)</t>
  </si>
  <si>
    <t>m³</t>
  </si>
  <si>
    <t>&gt;&gt; Volume do CBUQ = 743,25m² x 0,035m = 26,01m³</t>
  </si>
  <si>
    <t>2.2</t>
  </si>
  <si>
    <t>RUA JOÃO PEDRO CORRÊA</t>
  </si>
  <si>
    <t>2.2.1</t>
  </si>
  <si>
    <t>&gt;&gt; Área de varrição = 900,00m²</t>
  </si>
  <si>
    <t>2.2.2</t>
  </si>
  <si>
    <t>&gt;&gt; Área para execução da imprimação = 900,00m²</t>
  </si>
  <si>
    <t>2.2.3</t>
  </si>
  <si>
    <t>&gt;&gt; Volume do CBUQ = 900,00m² x 0,035m = 31,50m³</t>
  </si>
  <si>
    <t>SERVIÇOS COMPLEMENTARES</t>
  </si>
  <si>
    <t>3.1</t>
  </si>
  <si>
    <t>01.20.280</t>
  </si>
  <si>
    <t>Levantamento planimétrico de área pavimentada para veículo e pedestre.</t>
  </si>
  <si>
    <t>&gt;&gt; Área do levantamento planimétrico= 1643,25m²</t>
  </si>
  <si>
    <t>ÁREA DE RECAPEAMENTO (m²)</t>
  </si>
  <si>
    <t>TOTAL</t>
  </si>
  <si>
    <t>SEM BDI</t>
  </si>
  <si>
    <t>COM BDI</t>
  </si>
  <si>
    <t>PILAR DO SUL-SP, 22 DE AGOSTO DE 2023.</t>
  </si>
  <si>
    <t>CRONOGRAMA FÍSICO -FINANCEIRO</t>
  </si>
  <si>
    <t>L.S.: 97,78%                             FONTE: CDHU: 190 - COM DESONERAÇÃO                                       BDI: 25,00%</t>
  </si>
  <si>
    <t>DESCRIÇÃO</t>
  </si>
  <si>
    <t>ETAPA</t>
  </si>
  <si>
    <t>1º MÊS</t>
  </si>
  <si>
    <t>2º MÊS</t>
  </si>
  <si>
    <t>3º MÊS</t>
  </si>
  <si>
    <t>TOTAL POR SERVIÇOS</t>
  </si>
  <si>
    <t>VALOR</t>
  </si>
  <si>
    <t>%</t>
  </si>
  <si>
    <t>Pilar do Sul-SP, 22 de agosto de 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</si>
</sst>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5" formatCode="_-* #,##0.00_-;\-* #,##0.00_-;_-* \-??_-;_-@_-"/>
    <numFmt numFmtId="166" formatCode="&quot;R$ &quot;#,##0.00"/>
    <numFmt numFmtId="168" formatCode="[$R$-416]\ #,##0.00;[Red]\-[$R$-416]\ #,##0.00"/>
  </numFmts>
  <fonts count="17" x14ac:knownFonts="1">
    <font>
      <sz val="11"/>
      <color rgb="FF000000"/>
      <name val="Calibri"/>
      <charset val="1"/>
    </font>
    <font>
      <sz val="14"/>
      <color rgb="FF000000"/>
      <name val="Arial"/>
      <charset val="1"/>
    </font>
    <font>
      <b/>
      <sz val="11"/>
      <color rgb="FF000000"/>
      <name val="Arial"/>
      <charset val="1"/>
    </font>
    <font>
      <b/>
      <sz val="10"/>
      <color rgb="FF000000"/>
      <name val="Arial"/>
      <charset val="1"/>
    </font>
    <font>
      <b/>
      <sz val="13"/>
      <color rgb="FF000000"/>
      <name val="Arial"/>
      <charset val="1"/>
    </font>
    <font>
      <b/>
      <sz val="12"/>
      <color rgb="FF000000"/>
      <name val="Arial"/>
      <charset val="1"/>
    </font>
    <font>
      <b/>
      <sz val="11"/>
      <name val="Arial"/>
      <charset val="1"/>
    </font>
    <font>
      <sz val="11"/>
      <name val="Arial"/>
      <charset val="1"/>
    </font>
    <font>
      <sz val="12"/>
      <name val="Arial"/>
      <charset val="1"/>
    </font>
    <font>
      <sz val="13"/>
      <name val="Arial"/>
      <charset val="1"/>
    </font>
    <font>
      <b/>
      <sz val="14"/>
      <color rgb="FF000000"/>
      <name val="Arial"/>
      <charset val="1"/>
    </font>
    <font>
      <sz val="10"/>
      <color rgb="FF000000"/>
      <name val="Arial"/>
      <charset val="1"/>
    </font>
    <font>
      <b/>
      <sz val="11"/>
      <color rgb="FF000000"/>
      <name val="Calibri"/>
      <charset val="1"/>
    </font>
    <font>
      <sz val="11"/>
      <name val="Calibri"/>
      <charset val="1"/>
    </font>
    <font>
      <sz val="10"/>
      <name val="MS Sans Serif"/>
      <charset val="1"/>
    </font>
    <font>
      <sz val="10"/>
      <color rgb="FF000000"/>
      <name val="MS Sans Serif"/>
      <charset val="1"/>
    </font>
    <font>
      <sz val="11"/>
      <color rgb="FF000000"/>
      <name val="Calibri"/>
      <charset val="1"/>
    </font>
  </fonts>
  <fills count="7">
    <fill>
      <patternFill patternType="none"/>
    </fill>
    <fill>
      <patternFill patternType="gray125"/>
    </fill>
    <fill>
      <patternFill patternType="solid">
        <fgColor rgb="FFB2B2B2"/>
        <bgColor rgb="FFBFBFBF"/>
      </patternFill>
    </fill>
    <fill>
      <patternFill patternType="solid">
        <fgColor rgb="FFFFFFFF"/>
        <bgColor rgb="FFEFEFEF"/>
      </patternFill>
    </fill>
    <fill>
      <patternFill patternType="solid">
        <fgColor rgb="FF999999"/>
        <bgColor rgb="FF808080"/>
      </patternFill>
    </fill>
    <fill>
      <patternFill patternType="solid">
        <fgColor rgb="FFD9D9D9"/>
        <bgColor rgb="FFEFEFEF"/>
      </patternFill>
    </fill>
    <fill>
      <patternFill patternType="solid">
        <fgColor rgb="FFBFBFBF"/>
        <bgColor rgb="FFB2B2B2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</borders>
  <cellStyleXfs count="5">
    <xf numFmtId="0" fontId="0" fillId="0" borderId="0"/>
    <xf numFmtId="0" fontId="14" fillId="0" borderId="0"/>
    <xf numFmtId="0" fontId="15" fillId="0" borderId="0"/>
    <xf numFmtId="0" fontId="16" fillId="0" borderId="0"/>
    <xf numFmtId="165" fontId="16" fillId="0" borderId="0" applyBorder="0" applyProtection="0"/>
  </cellStyleXfs>
  <cellXfs count="73">
    <xf numFmtId="0" fontId="0" fillId="0" borderId="0" xfId="0"/>
    <xf numFmtId="0" fontId="1" fillId="0" borderId="0" xfId="0" applyFont="1" applyBorder="1" applyAlignment="1">
      <alignment horizontal="center"/>
    </xf>
    <xf numFmtId="0" fontId="0" fillId="0" borderId="2" xfId="0" applyBorder="1"/>
    <xf numFmtId="0" fontId="0" fillId="0" borderId="0" xfId="0" applyBorder="1"/>
    <xf numFmtId="0" fontId="5" fillId="4" borderId="1" xfId="0" applyFont="1" applyFill="1" applyBorder="1" applyAlignment="1">
      <alignment horizontal="center" vertical="center" wrapText="1"/>
    </xf>
    <xf numFmtId="166" fontId="9" fillId="3" borderId="1" xfId="1" applyNumberFormat="1" applyFont="1" applyFill="1" applyBorder="1" applyAlignment="1">
      <alignment vertical="center"/>
    </xf>
    <xf numFmtId="10" fontId="9" fillId="3" borderId="1" xfId="1" applyNumberFormat="1" applyFont="1" applyFill="1" applyBorder="1" applyAlignment="1">
      <alignment vertical="center"/>
    </xf>
    <xf numFmtId="0" fontId="7" fillId="0" borderId="0" xfId="1" applyFont="1" applyBorder="1" applyAlignment="1">
      <alignment horizontal="center"/>
    </xf>
    <xf numFmtId="0" fontId="0" fillId="0" borderId="7" xfId="0" applyBorder="1"/>
    <xf numFmtId="0" fontId="0" fillId="0" borderId="1" xfId="0" applyBorder="1"/>
    <xf numFmtId="10" fontId="0" fillId="0" borderId="1" xfId="0" applyNumberFormat="1" applyBorder="1"/>
    <xf numFmtId="4" fontId="0" fillId="0" borderId="1" xfId="0" applyNumberFormat="1" applyBorder="1"/>
    <xf numFmtId="166" fontId="0" fillId="0" borderId="0" xfId="0" applyNumberFormat="1"/>
    <xf numFmtId="166" fontId="7" fillId="0" borderId="0" xfId="1" applyNumberFormat="1" applyFont="1" applyBorder="1" applyAlignment="1">
      <alignment horizontal="center"/>
    </xf>
    <xf numFmtId="10" fontId="0" fillId="0" borderId="0" xfId="0" applyNumberFormat="1"/>
    <xf numFmtId="0" fontId="0" fillId="0" borderId="0" xfId="0" applyFont="1" applyAlignment="1">
      <alignment horizontal="center" vertical="center"/>
    </xf>
    <xf numFmtId="0" fontId="12" fillId="5" borderId="1" xfId="0" applyFont="1" applyFill="1" applyBorder="1" applyAlignment="1">
      <alignment horizontal="center" vertical="center"/>
    </xf>
    <xf numFmtId="0" fontId="12" fillId="0" borderId="0" xfId="0" applyFont="1" applyBorder="1" applyAlignment="1">
      <alignment horizontal="left" vertical="center"/>
    </xf>
    <xf numFmtId="0" fontId="12" fillId="6" borderId="1" xfId="0" applyFont="1" applyFill="1" applyBorder="1" applyAlignment="1">
      <alignment horizontal="center" vertical="center"/>
    </xf>
    <xf numFmtId="0" fontId="12" fillId="6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left" vertical="center"/>
    </xf>
    <xf numFmtId="2" fontId="0" fillId="0" borderId="1" xfId="0" applyNumberFormat="1" applyFont="1" applyBorder="1" applyAlignment="1">
      <alignment horizontal="center" vertical="center"/>
    </xf>
    <xf numFmtId="168" fontId="0" fillId="0" borderId="1" xfId="0" applyNumberFormat="1" applyFont="1" applyFill="1" applyBorder="1" applyAlignment="1">
      <alignment horizontal="center"/>
    </xf>
    <xf numFmtId="166" fontId="0" fillId="0" borderId="1" xfId="0" applyNumberFormat="1" applyFont="1" applyBorder="1" applyAlignment="1">
      <alignment horizontal="center" vertical="center"/>
    </xf>
    <xf numFmtId="0" fontId="0" fillId="6" borderId="1" xfId="0" applyFont="1" applyFill="1" applyBorder="1" applyAlignment="1">
      <alignment horizontal="center" vertical="center"/>
    </xf>
    <xf numFmtId="0" fontId="12" fillId="6" borderId="1" xfId="0" applyFont="1" applyFill="1" applyBorder="1" applyAlignment="1">
      <alignment horizontal="left" vertical="center"/>
    </xf>
    <xf numFmtId="166" fontId="0" fillId="6" borderId="1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vertical="center" wrapText="1"/>
    </xf>
    <xf numFmtId="168" fontId="0" fillId="0" borderId="1" xfId="0" applyNumberFormat="1" applyFont="1" applyFill="1" applyBorder="1" applyAlignment="1">
      <alignment horizontal="center" vertical="center"/>
    </xf>
    <xf numFmtId="0" fontId="0" fillId="3" borderId="1" xfId="0" applyFont="1" applyFill="1" applyBorder="1" applyAlignment="1">
      <alignment vertical="center" wrapText="1"/>
    </xf>
    <xf numFmtId="0" fontId="0" fillId="0" borderId="1" xfId="0" applyFont="1" applyBorder="1" applyAlignment="1">
      <alignment horizontal="left" vertical="center" wrapText="1"/>
    </xf>
    <xf numFmtId="166" fontId="0" fillId="0" borderId="1" xfId="0" applyNumberFormat="1" applyFont="1" applyFill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2" fontId="12" fillId="6" borderId="1" xfId="0" applyNumberFormat="1" applyFont="1" applyFill="1" applyBorder="1" applyAlignment="1">
      <alignment horizontal="center" vertical="center"/>
    </xf>
    <xf numFmtId="166" fontId="0" fillId="0" borderId="0" xfId="0" applyNumberFormat="1" applyFont="1" applyBorder="1" applyAlignment="1">
      <alignment horizontal="center" vertical="center"/>
    </xf>
    <xf numFmtId="166" fontId="12" fillId="6" borderId="1" xfId="0" applyNumberFormat="1" applyFont="1" applyFill="1" applyBorder="1" applyAlignment="1">
      <alignment horizontal="center" vertical="center"/>
    </xf>
    <xf numFmtId="166" fontId="0" fillId="0" borderId="0" xfId="0" applyNumberFormat="1" applyFont="1" applyAlignment="1">
      <alignment horizontal="center" vertical="center"/>
    </xf>
    <xf numFmtId="0" fontId="12" fillId="0" borderId="0" xfId="0" applyFont="1" applyBorder="1" applyAlignment="1">
      <alignment vertical="center"/>
    </xf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/>
    </xf>
    <xf numFmtId="2" fontId="0" fillId="0" borderId="0" xfId="0" applyNumberFormat="1" applyFont="1" applyAlignment="1">
      <alignment horizontal="center" vertical="center"/>
    </xf>
    <xf numFmtId="2" fontId="0" fillId="0" borderId="0" xfId="0" applyNumberFormat="1" applyFont="1"/>
    <xf numFmtId="0" fontId="0" fillId="6" borderId="1" xfId="0" applyFont="1" applyFill="1" applyBorder="1" applyAlignment="1">
      <alignment horizontal="left" vertical="center"/>
    </xf>
    <xf numFmtId="4" fontId="0" fillId="0" borderId="0" xfId="0" applyNumberFormat="1" applyFont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2" fillId="2" borderId="1" xfId="2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/>
    </xf>
    <xf numFmtId="0" fontId="2" fillId="4" borderId="1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7" fillId="3" borderId="1" xfId="1" applyFont="1" applyFill="1" applyBorder="1" applyAlignment="1">
      <alignment horizontal="center" vertical="center"/>
    </xf>
    <xf numFmtId="166" fontId="8" fillId="3" borderId="5" xfId="1" applyNumberFormat="1" applyFont="1" applyFill="1" applyBorder="1" applyAlignment="1">
      <alignment horizontal="center" vertical="center"/>
    </xf>
    <xf numFmtId="166" fontId="8" fillId="3" borderId="1" xfId="1" applyNumberFormat="1" applyFont="1" applyFill="1" applyBorder="1" applyAlignment="1">
      <alignment horizontal="center" vertical="center"/>
    </xf>
    <xf numFmtId="166" fontId="10" fillId="4" borderId="1" xfId="1" applyNumberFormat="1" applyFont="1" applyFill="1" applyBorder="1" applyAlignment="1">
      <alignment horizontal="center" vertical="center"/>
    </xf>
    <xf numFmtId="10" fontId="8" fillId="3" borderId="5" xfId="1" applyNumberFormat="1" applyFont="1" applyFill="1" applyBorder="1" applyAlignment="1">
      <alignment horizontal="center" vertical="center"/>
    </xf>
    <xf numFmtId="10" fontId="10" fillId="4" borderId="1" xfId="1" applyNumberFormat="1" applyFont="1" applyFill="1" applyBorder="1" applyAlignment="1">
      <alignment horizontal="center" vertical="center"/>
    </xf>
    <xf numFmtId="166" fontId="8" fillId="3" borderId="6" xfId="1" applyNumberFormat="1" applyFont="1" applyFill="1" applyBorder="1" applyAlignment="1">
      <alignment horizontal="center" vertical="center"/>
    </xf>
    <xf numFmtId="10" fontId="8" fillId="3" borderId="1" xfId="1" applyNumberFormat="1" applyFont="1" applyFill="1" applyBorder="1" applyAlignment="1">
      <alignment horizontal="center" vertical="center"/>
    </xf>
    <xf numFmtId="166" fontId="8" fillId="3" borderId="8" xfId="1" applyNumberFormat="1" applyFont="1" applyFill="1" applyBorder="1" applyAlignment="1">
      <alignment horizontal="center" vertical="center"/>
    </xf>
    <xf numFmtId="4" fontId="10" fillId="4" borderId="1" xfId="1" applyNumberFormat="1" applyFont="1" applyFill="1" applyBorder="1" applyAlignment="1">
      <alignment horizontal="center" vertical="center"/>
    </xf>
    <xf numFmtId="0" fontId="8" fillId="3" borderId="5" xfId="1" applyFont="1" applyFill="1" applyBorder="1" applyAlignment="1">
      <alignment horizontal="center" vertical="center"/>
    </xf>
    <xf numFmtId="0" fontId="8" fillId="3" borderId="8" xfId="1" applyFont="1" applyFill="1" applyBorder="1" applyAlignment="1">
      <alignment horizontal="center" vertical="center"/>
    </xf>
    <xf numFmtId="10" fontId="8" fillId="3" borderId="8" xfId="1" applyNumberFormat="1" applyFont="1" applyFill="1" applyBorder="1" applyAlignment="1">
      <alignment horizontal="center" vertical="center"/>
    </xf>
    <xf numFmtId="4" fontId="5" fillId="4" borderId="1" xfId="1" applyNumberFormat="1" applyFont="1" applyFill="1" applyBorder="1" applyAlignment="1">
      <alignment horizontal="center" vertical="center" wrapText="1"/>
    </xf>
    <xf numFmtId="166" fontId="2" fillId="4" borderId="1" xfId="1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2" fillId="4" borderId="4" xfId="1" applyFont="1" applyFill="1" applyBorder="1" applyAlignment="1">
      <alignment horizontal="center" vertical="center"/>
    </xf>
    <xf numFmtId="0" fontId="4" fillId="4" borderId="5" xfId="1" applyFont="1" applyFill="1" applyBorder="1" applyAlignment="1">
      <alignment horizontal="center" vertical="center"/>
    </xf>
    <xf numFmtId="0" fontId="2" fillId="4" borderId="5" xfId="1" applyFont="1" applyFill="1" applyBorder="1" applyAlignment="1">
      <alignment horizontal="center" vertical="center"/>
    </xf>
    <xf numFmtId="0" fontId="7" fillId="3" borderId="6" xfId="1" applyFont="1" applyFill="1" applyBorder="1" applyAlignment="1">
      <alignment horizontal="center" vertical="center"/>
    </xf>
  </cellXfs>
  <cellStyles count="5">
    <cellStyle name="Normal" xfId="0" builtinId="0"/>
    <cellStyle name="Normal 2 2" xfId="2"/>
    <cellStyle name="Normal 3" xfId="3"/>
    <cellStyle name="Normal 3 2" xfId="1"/>
    <cellStyle name="Vírgula 2" xfId="4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BFBFBF"/>
      <rgbColor rgb="00808080"/>
      <rgbColor rgb="00B2B2B2"/>
      <rgbColor rgb="00993366"/>
      <rgbColor rgb="00EFEFEF"/>
      <rgbColor rgb="00CCFFFF"/>
      <rgbColor rgb="00660066"/>
      <rgbColor rgb="00FF8080"/>
      <rgbColor rgb="000066CC"/>
      <rgbColor rgb="00D9D9D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99999"/>
      <rgbColor rgb="00003366"/>
      <rgbColor rgb="00339966"/>
      <rgbColor rgb="00003300"/>
      <rgbColor rgb="00333300"/>
      <rgbColor rgb="00993300"/>
      <rgbColor rgb="00993366"/>
      <rgbColor rgb="003333CC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795020</xdr:colOff>
      <xdr:row>3</xdr:row>
      <xdr:rowOff>64770</xdr:rowOff>
    </xdr:from>
    <xdr:to>
      <xdr:col>13</xdr:col>
      <xdr:colOff>312420</xdr:colOff>
      <xdr:row>3</xdr:row>
      <xdr:rowOff>918210</xdr:rowOff>
    </xdr:to>
    <xdr:pic>
      <xdr:nvPicPr>
        <xdr:cNvPr id="3" name="Imagem 1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76420" y="607695"/>
          <a:ext cx="10127615" cy="85344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6</xdr:col>
      <xdr:colOff>908050</xdr:colOff>
      <xdr:row>30</xdr:row>
      <xdr:rowOff>46355</xdr:rowOff>
    </xdr:from>
    <xdr:to>
      <xdr:col>10</xdr:col>
      <xdr:colOff>1440815</xdr:colOff>
      <xdr:row>34</xdr:row>
      <xdr:rowOff>115570</xdr:rowOff>
    </xdr:to>
    <xdr:sp macro="" textlink="">
      <xdr:nvSpPr>
        <xdr:cNvPr id="4" name="CustomShape 1"/>
        <xdr:cNvSpPr/>
      </xdr:nvSpPr>
      <xdr:spPr>
        <a:xfrm>
          <a:off x="5813425" y="7234555"/>
          <a:ext cx="6104890" cy="8312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  <xdr:txBody>
        <a:bodyPr lIns="27360" tIns="27360" rIns="0" bIns="0" anchor="t">
          <a:noAutofit/>
        </a:bodyPr>
        <a:lstStyle/>
        <a:p>
          <a:pPr algn="ctr">
            <a:lnSpc>
              <a:spcPct val="100000"/>
            </a:lnSpc>
          </a:pPr>
          <a:r>
            <a:rPr lang="pt-BR" sz="1100" b="0" strike="noStrike" spc="-1">
              <a:solidFill>
                <a:srgbClr val="000000"/>
              </a:solidFill>
              <a:latin typeface="Arial" panose="020B0604020202020204"/>
            </a:rPr>
            <a:t>______________________________</a:t>
          </a:r>
          <a:endParaRPr lang="pt-BR" sz="1100" b="0" strike="noStrike" spc="-1">
            <a:latin typeface="Times New Roman" panose="02020603050405020304" pitchFamily="12"/>
          </a:endParaRPr>
        </a:p>
        <a:p>
          <a:pPr algn="ctr">
            <a:lnSpc>
              <a:spcPct val="100000"/>
            </a:lnSpc>
          </a:pPr>
          <a:r>
            <a:rPr lang="pt-BR" sz="1100" b="1" strike="noStrike" spc="-1">
              <a:solidFill>
                <a:srgbClr val="000000"/>
              </a:solidFill>
              <a:latin typeface="Arial" panose="020B0604020202020204"/>
            </a:rPr>
            <a:t>Eduardo Oliveira dos Santos Junior</a:t>
          </a:r>
          <a:endParaRPr lang="pt-BR" sz="1100" b="0" strike="noStrike" spc="-1">
            <a:latin typeface="Times New Roman" panose="02020603050405020304" pitchFamily="12"/>
          </a:endParaRPr>
        </a:p>
        <a:p>
          <a:pPr algn="ctr">
            <a:lnSpc>
              <a:spcPct val="100000"/>
            </a:lnSpc>
          </a:pPr>
          <a:r>
            <a:rPr lang="pt-BR" sz="1100" b="0" strike="noStrike" spc="-1">
              <a:solidFill>
                <a:srgbClr val="000000"/>
              </a:solidFill>
              <a:latin typeface="Arial" panose="020B0604020202020204"/>
            </a:rPr>
            <a:t>Secretário de Obras, Infraestrutura e Urbanismo</a:t>
          </a:r>
          <a:endParaRPr lang="pt-BR" sz="1100" b="0" strike="noStrike" spc="-1">
            <a:latin typeface="Times New Roman" panose="02020603050405020304" pitchFamily="12"/>
          </a:endParaRPr>
        </a:p>
        <a:p>
          <a:pPr algn="ctr">
            <a:lnSpc>
              <a:spcPct val="100000"/>
            </a:lnSpc>
          </a:pPr>
          <a:r>
            <a:rPr lang="pt-BR" sz="1100" b="0" strike="noStrike" spc="-1">
              <a:solidFill>
                <a:srgbClr val="000000"/>
              </a:solidFill>
              <a:latin typeface="Arial" panose="020B0604020202020204"/>
            </a:rPr>
            <a:t>  </a:t>
          </a:r>
          <a:r>
            <a:rPr lang="pt-BR" sz="1100" b="0" strike="noStrike" spc="-1">
              <a:solidFill>
                <a:srgbClr val="000000"/>
              </a:solidFill>
              <a:latin typeface="Calibri" panose="020F0502020204030204"/>
            </a:rPr>
            <a:t> </a:t>
          </a:r>
          <a:endParaRPr lang="pt-BR" sz="1100" b="0" strike="noStrike" spc="-1">
            <a:latin typeface="Times New Roman" panose="02020603050405020304" pitchFamily="12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M44"/>
  <sheetViews>
    <sheetView tabSelected="1" topLeftCell="A25" workbookViewId="0"/>
  </sheetViews>
  <sheetFormatPr defaultRowHeight="15" x14ac:dyDescent="0.25"/>
  <cols>
    <col min="4" max="4" width="55.5703125" bestFit="1" customWidth="1"/>
    <col min="7" max="8" width="10.7109375" bestFit="1" customWidth="1"/>
    <col min="9" max="9" width="12.7109375" bestFit="1" customWidth="1"/>
    <col min="10" max="10" width="25" bestFit="1" customWidth="1"/>
    <col min="11" max="11" width="46.7109375" bestFit="1" customWidth="1"/>
  </cols>
  <sheetData>
    <row r="5" spans="1:13" x14ac:dyDescent="0.25">
      <c r="A5" s="16" t="s">
        <v>0</v>
      </c>
      <c r="B5" s="16"/>
      <c r="C5" s="16"/>
      <c r="D5" s="16"/>
      <c r="E5" s="16"/>
      <c r="F5" s="16"/>
      <c r="G5" s="16"/>
      <c r="H5" s="16"/>
      <c r="I5" s="16"/>
      <c r="J5" s="16"/>
      <c r="K5" s="16"/>
    </row>
    <row r="6" spans="1:13" x14ac:dyDescent="0.25">
      <c r="I6" s="33"/>
    </row>
    <row r="7" spans="1:13" x14ac:dyDescent="0.25">
      <c r="A7" s="17" t="s">
        <v>1</v>
      </c>
      <c r="B7" s="17"/>
      <c r="C7" s="17"/>
      <c r="D7" s="17"/>
      <c r="E7" s="17"/>
      <c r="F7" s="17"/>
      <c r="G7" s="17"/>
      <c r="H7" s="17"/>
      <c r="I7" s="38"/>
      <c r="J7" s="16" t="s">
        <v>2</v>
      </c>
      <c r="K7" s="16"/>
    </row>
    <row r="8" spans="1:13" x14ac:dyDescent="0.25">
      <c r="A8" s="17" t="s">
        <v>3</v>
      </c>
      <c r="B8" s="17"/>
      <c r="C8" s="17"/>
      <c r="D8" s="17"/>
      <c r="E8" s="17"/>
      <c r="F8" s="17"/>
      <c r="G8" s="17"/>
      <c r="H8" s="17"/>
      <c r="I8" s="38"/>
      <c r="J8" s="39" t="s">
        <v>4</v>
      </c>
      <c r="K8" s="39"/>
    </row>
    <row r="9" spans="1:13" x14ac:dyDescent="0.25">
      <c r="A9" s="17" t="s">
        <v>5</v>
      </c>
      <c r="B9" s="17"/>
      <c r="C9" s="17"/>
      <c r="D9" s="17"/>
      <c r="E9" s="17"/>
      <c r="F9" s="17"/>
      <c r="G9" s="17"/>
      <c r="H9" s="17"/>
      <c r="I9" s="17"/>
      <c r="J9" s="40" t="s">
        <v>6</v>
      </c>
      <c r="K9" s="40"/>
    </row>
    <row r="10" spans="1:13" x14ac:dyDescent="0.25">
      <c r="A10" s="17"/>
      <c r="B10" s="17"/>
      <c r="C10" s="17"/>
      <c r="D10" s="17"/>
      <c r="E10" s="17"/>
      <c r="F10" s="17"/>
      <c r="G10" s="17"/>
      <c r="H10" s="17"/>
      <c r="I10" s="17"/>
      <c r="J10" s="21" t="s">
        <v>7</v>
      </c>
      <c r="K10" s="21"/>
    </row>
    <row r="11" spans="1:13" x14ac:dyDescent="0.25">
      <c r="A11" s="17"/>
      <c r="B11" s="17"/>
      <c r="C11" s="17"/>
      <c r="D11" s="17"/>
      <c r="E11" s="17"/>
      <c r="F11" s="17"/>
      <c r="G11" s="17"/>
      <c r="H11" s="17"/>
      <c r="I11" s="17"/>
      <c r="J11" s="21" t="s">
        <v>8</v>
      </c>
      <c r="K11" s="21"/>
    </row>
    <row r="13" spans="1:13" ht="60" x14ac:dyDescent="0.25">
      <c r="A13" s="18" t="s">
        <v>9</v>
      </c>
      <c r="B13" s="18" t="s">
        <v>10</v>
      </c>
      <c r="C13" s="18" t="s">
        <v>11</v>
      </c>
      <c r="D13" s="18" t="s">
        <v>12</v>
      </c>
      <c r="E13" s="19" t="s">
        <v>13</v>
      </c>
      <c r="F13" s="19" t="s">
        <v>14</v>
      </c>
      <c r="G13" s="19" t="s">
        <v>15</v>
      </c>
      <c r="H13" s="19" t="s">
        <v>16</v>
      </c>
      <c r="I13" s="19" t="s">
        <v>17</v>
      </c>
      <c r="J13" s="19" t="s">
        <v>18</v>
      </c>
      <c r="K13" s="18" t="s">
        <v>19</v>
      </c>
    </row>
    <row r="14" spans="1:13" x14ac:dyDescent="0.25">
      <c r="A14" s="18">
        <v>1</v>
      </c>
      <c r="B14" s="18"/>
      <c r="C14" s="18"/>
      <c r="D14" s="18" t="s">
        <v>20</v>
      </c>
      <c r="E14" s="18"/>
      <c r="F14" s="18"/>
      <c r="G14" s="18"/>
      <c r="H14" s="18"/>
      <c r="I14" s="36">
        <f>SUM(I15)</f>
        <v>1061.6399999999999</v>
      </c>
      <c r="J14" s="36">
        <f>SUM(J15)</f>
        <v>1327.0500000000002</v>
      </c>
      <c r="K14" s="18"/>
    </row>
    <row r="15" spans="1:13" x14ac:dyDescent="0.25">
      <c r="A15" s="20" t="s">
        <v>21</v>
      </c>
      <c r="B15" s="20" t="s">
        <v>22</v>
      </c>
      <c r="C15" s="20" t="s">
        <v>23</v>
      </c>
      <c r="D15" s="21" t="s">
        <v>24</v>
      </c>
      <c r="E15" s="20" t="s">
        <v>25</v>
      </c>
      <c r="F15" s="22">
        <v>6</v>
      </c>
      <c r="G15" s="23">
        <v>176.94</v>
      </c>
      <c r="H15" s="24">
        <f t="shared" ref="H15:H20" si="0">G15*1.25</f>
        <v>221.17500000000001</v>
      </c>
      <c r="I15" s="24">
        <f t="shared" ref="I15:I20" si="1">F15*G15</f>
        <v>1061.6399999999999</v>
      </c>
      <c r="J15" s="24">
        <f t="shared" ref="J15:J20" si="2">F15*H15</f>
        <v>1327.0500000000002</v>
      </c>
      <c r="K15" s="21" t="s">
        <v>26</v>
      </c>
      <c r="L15" s="41">
        <f t="shared" ref="L15:L20" si="3">F15*G15</f>
        <v>1061.6399999999999</v>
      </c>
      <c r="M15" s="42">
        <f t="shared" ref="M15:M20" si="4">F15*H15</f>
        <v>1327.0500000000002</v>
      </c>
    </row>
    <row r="16" spans="1:13" x14ac:dyDescent="0.25">
      <c r="A16" s="18">
        <v>2</v>
      </c>
      <c r="B16" s="25"/>
      <c r="C16" s="25"/>
      <c r="D16" s="26" t="s">
        <v>27</v>
      </c>
      <c r="E16" s="25"/>
      <c r="F16" s="25"/>
      <c r="G16" s="27"/>
      <c r="H16" s="27"/>
      <c r="I16" s="36">
        <f>I17+I21</f>
        <v>100728.6084</v>
      </c>
      <c r="J16" s="36">
        <f>J17+J21</f>
        <v>125910.7605</v>
      </c>
      <c r="K16" s="43"/>
    </row>
    <row r="17" spans="1:13" x14ac:dyDescent="0.25">
      <c r="A17" s="18" t="s">
        <v>28</v>
      </c>
      <c r="B17" s="25"/>
      <c r="C17" s="25"/>
      <c r="D17" s="26" t="s">
        <v>29</v>
      </c>
      <c r="E17" s="25"/>
      <c r="F17" s="25"/>
      <c r="G17" s="27"/>
      <c r="H17" s="27"/>
      <c r="I17" s="36">
        <f>SUM(I18:I20)</f>
        <v>45556.898400000005</v>
      </c>
      <c r="J17" s="36">
        <f>SUM(J18:J20)</f>
        <v>56946.123</v>
      </c>
      <c r="K17" s="43"/>
    </row>
    <row r="18" spans="1:13" ht="90" x14ac:dyDescent="0.25">
      <c r="A18" s="20" t="s">
        <v>30</v>
      </c>
      <c r="B18" s="20" t="s">
        <v>22</v>
      </c>
      <c r="C18" s="20" t="s">
        <v>31</v>
      </c>
      <c r="D18" s="28" t="s">
        <v>32</v>
      </c>
      <c r="E18" s="20" t="s">
        <v>25</v>
      </c>
      <c r="F18" s="20">
        <v>743.25</v>
      </c>
      <c r="G18" s="29">
        <v>0.71</v>
      </c>
      <c r="H18" s="24">
        <f t="shared" si="0"/>
        <v>0.88749999999999996</v>
      </c>
      <c r="I18" s="24">
        <f t="shared" si="1"/>
        <v>527.70749999999998</v>
      </c>
      <c r="J18" s="24">
        <f t="shared" si="2"/>
        <v>659.63437499999998</v>
      </c>
      <c r="K18" s="21" t="s">
        <v>33</v>
      </c>
      <c r="L18" s="41">
        <f t="shared" si="3"/>
        <v>527.70749999999998</v>
      </c>
      <c r="M18" s="42">
        <f t="shared" si="4"/>
        <v>659.63437499999998</v>
      </c>
    </row>
    <row r="19" spans="1:13" ht="75" x14ac:dyDescent="0.25">
      <c r="A19" s="20" t="s">
        <v>34</v>
      </c>
      <c r="B19" s="20" t="s">
        <v>22</v>
      </c>
      <c r="C19" s="15" t="s">
        <v>35</v>
      </c>
      <c r="D19" s="30" t="s">
        <v>36</v>
      </c>
      <c r="E19" s="20" t="s">
        <v>25</v>
      </c>
      <c r="F19" s="20">
        <v>743.25</v>
      </c>
      <c r="G19" s="29">
        <v>7.03</v>
      </c>
      <c r="H19" s="24">
        <f t="shared" si="0"/>
        <v>8.7874999999999996</v>
      </c>
      <c r="I19" s="24">
        <f t="shared" si="1"/>
        <v>5225.0475000000006</v>
      </c>
      <c r="J19" s="24">
        <f t="shared" si="2"/>
        <v>6531.3093749999998</v>
      </c>
      <c r="K19" s="21" t="s">
        <v>37</v>
      </c>
      <c r="L19" s="41">
        <f t="shared" si="3"/>
        <v>5225.0475000000006</v>
      </c>
      <c r="M19" s="42">
        <f t="shared" si="4"/>
        <v>6531.3093749999998</v>
      </c>
    </row>
    <row r="20" spans="1:13" ht="165" x14ac:dyDescent="0.25">
      <c r="A20" s="20" t="s">
        <v>38</v>
      </c>
      <c r="B20" s="20" t="s">
        <v>22</v>
      </c>
      <c r="C20" s="20" t="s">
        <v>39</v>
      </c>
      <c r="D20" s="28" t="s">
        <v>40</v>
      </c>
      <c r="E20" s="20" t="s">
        <v>41</v>
      </c>
      <c r="F20" s="20">
        <v>26.01</v>
      </c>
      <c r="G20" s="29">
        <v>1530.34</v>
      </c>
      <c r="H20" s="24">
        <f t="shared" si="0"/>
        <v>1912.925</v>
      </c>
      <c r="I20" s="24">
        <f t="shared" si="1"/>
        <v>39804.143400000001</v>
      </c>
      <c r="J20" s="24">
        <f t="shared" si="2"/>
        <v>49755.179250000001</v>
      </c>
      <c r="K20" s="21" t="s">
        <v>42</v>
      </c>
      <c r="L20" s="41">
        <f t="shared" si="3"/>
        <v>39804.143400000001</v>
      </c>
      <c r="M20" s="42">
        <f t="shared" si="4"/>
        <v>49755.179250000001</v>
      </c>
    </row>
    <row r="21" spans="1:13" x14ac:dyDescent="0.25">
      <c r="A21" s="18" t="s">
        <v>43</v>
      </c>
      <c r="B21" s="25"/>
      <c r="C21" s="25"/>
      <c r="D21" s="26" t="s">
        <v>44</v>
      </c>
      <c r="E21" s="25"/>
      <c r="F21" s="25"/>
      <c r="G21" s="27"/>
      <c r="H21" s="27"/>
      <c r="I21" s="36">
        <f>SUM(I22:I24)</f>
        <v>55171.71</v>
      </c>
      <c r="J21" s="36">
        <f>SUM(J22:J24)</f>
        <v>68964.637499999997</v>
      </c>
      <c r="K21" s="43"/>
    </row>
    <row r="22" spans="1:13" ht="90" x14ac:dyDescent="0.25">
      <c r="A22" s="20" t="s">
        <v>45</v>
      </c>
      <c r="B22" s="20" t="s">
        <v>22</v>
      </c>
      <c r="C22" s="20" t="s">
        <v>31</v>
      </c>
      <c r="D22" s="28" t="s">
        <v>32</v>
      </c>
      <c r="E22" s="20" t="s">
        <v>25</v>
      </c>
      <c r="F22" s="22">
        <v>900</v>
      </c>
      <c r="G22" s="29">
        <v>0.71</v>
      </c>
      <c r="H22" s="24">
        <f t="shared" ref="H22:H24" si="5">G22*1.25</f>
        <v>0.88749999999999996</v>
      </c>
      <c r="I22" s="24">
        <f t="shared" ref="I22:I24" si="6">F22*G22</f>
        <v>639</v>
      </c>
      <c r="J22" s="24">
        <f t="shared" ref="J22:J24" si="7">F22*H22</f>
        <v>798.75</v>
      </c>
      <c r="K22" s="21" t="s">
        <v>46</v>
      </c>
      <c r="L22" s="41">
        <f t="shared" ref="L22:L24" si="8">F22*G22</f>
        <v>639</v>
      </c>
      <c r="M22" s="42">
        <f t="shared" ref="M22:M24" si="9">F22*H22</f>
        <v>798.75</v>
      </c>
    </row>
    <row r="23" spans="1:13" ht="75" x14ac:dyDescent="0.25">
      <c r="A23" s="20" t="s">
        <v>47</v>
      </c>
      <c r="B23" s="20" t="s">
        <v>22</v>
      </c>
      <c r="C23" s="20" t="s">
        <v>35</v>
      </c>
      <c r="D23" s="30" t="s">
        <v>36</v>
      </c>
      <c r="E23" s="20" t="s">
        <v>25</v>
      </c>
      <c r="F23" s="22">
        <v>900</v>
      </c>
      <c r="G23" s="29">
        <v>7.03</v>
      </c>
      <c r="H23" s="24">
        <f t="shared" si="5"/>
        <v>8.7874999999999996</v>
      </c>
      <c r="I23" s="24">
        <f t="shared" si="6"/>
        <v>6327</v>
      </c>
      <c r="J23" s="24">
        <f t="shared" si="7"/>
        <v>7908.75</v>
      </c>
      <c r="K23" s="21" t="s">
        <v>48</v>
      </c>
      <c r="L23" s="41">
        <f t="shared" si="8"/>
        <v>6327</v>
      </c>
      <c r="M23" s="42">
        <f t="shared" si="9"/>
        <v>7908.75</v>
      </c>
    </row>
    <row r="24" spans="1:13" ht="165" x14ac:dyDescent="0.25">
      <c r="A24" s="20" t="s">
        <v>49</v>
      </c>
      <c r="B24" s="20" t="s">
        <v>22</v>
      </c>
      <c r="C24" s="20" t="s">
        <v>39</v>
      </c>
      <c r="D24" s="28" t="s">
        <v>40</v>
      </c>
      <c r="E24" s="20" t="s">
        <v>41</v>
      </c>
      <c r="F24" s="22">
        <v>31.5</v>
      </c>
      <c r="G24" s="29">
        <v>1530.34</v>
      </c>
      <c r="H24" s="24">
        <f t="shared" si="5"/>
        <v>1912.925</v>
      </c>
      <c r="I24" s="24">
        <f t="shared" si="6"/>
        <v>48205.71</v>
      </c>
      <c r="J24" s="24">
        <f t="shared" si="7"/>
        <v>60257.137499999997</v>
      </c>
      <c r="K24" s="21" t="s">
        <v>50</v>
      </c>
      <c r="L24" s="41">
        <f t="shared" si="8"/>
        <v>48205.71</v>
      </c>
      <c r="M24" s="42">
        <f t="shared" si="9"/>
        <v>60257.137499999997</v>
      </c>
    </row>
    <row r="25" spans="1:13" x14ac:dyDescent="0.25">
      <c r="A25" s="18">
        <v>3</v>
      </c>
      <c r="B25" s="18"/>
      <c r="C25" s="18"/>
      <c r="D25" s="26" t="s">
        <v>51</v>
      </c>
      <c r="E25" s="18"/>
      <c r="F25" s="18"/>
      <c r="G25" s="18"/>
      <c r="H25" s="18"/>
      <c r="I25" s="36">
        <f>SUM(I26)</f>
        <v>279.35250000000002</v>
      </c>
      <c r="J25" s="36">
        <f>SUM(J26)</f>
        <v>349.19062500000001</v>
      </c>
      <c r="K25" s="18"/>
    </row>
    <row r="26" spans="1:13" ht="150" x14ac:dyDescent="0.25">
      <c r="A26" s="20" t="s">
        <v>52</v>
      </c>
      <c r="B26" s="20" t="s">
        <v>22</v>
      </c>
      <c r="C26" s="20" t="s">
        <v>53</v>
      </c>
      <c r="D26" s="31" t="s">
        <v>54</v>
      </c>
      <c r="E26" s="20" t="s">
        <v>25</v>
      </c>
      <c r="F26" s="22">
        <v>1643.25</v>
      </c>
      <c r="G26" s="32">
        <v>0.17</v>
      </c>
      <c r="H26" s="24">
        <f>G26*1.25</f>
        <v>0.21250000000000002</v>
      </c>
      <c r="I26" s="24">
        <f>F26*G26</f>
        <v>279.35250000000002</v>
      </c>
      <c r="J26" s="24">
        <f>F26*H26</f>
        <v>349.19062500000001</v>
      </c>
      <c r="K26" s="21" t="s">
        <v>55</v>
      </c>
      <c r="L26" s="41">
        <f>F26*G26</f>
        <v>279.35250000000002</v>
      </c>
      <c r="M26" s="42">
        <f>F26*H26</f>
        <v>349.19062500000001</v>
      </c>
    </row>
    <row r="27" spans="1:13" x14ac:dyDescent="0.25">
      <c r="A27" s="33"/>
      <c r="B27" s="33"/>
      <c r="C27" s="33"/>
      <c r="D27" s="18" t="s">
        <v>56</v>
      </c>
      <c r="E27" s="18" t="s">
        <v>25</v>
      </c>
      <c r="F27" s="34">
        <f>SUM(F18,F22)</f>
        <v>1643.25</v>
      </c>
      <c r="G27" s="35"/>
      <c r="H27" s="36" t="s">
        <v>57</v>
      </c>
      <c r="I27" s="36" t="s">
        <v>58</v>
      </c>
      <c r="J27" s="36" t="s">
        <v>59</v>
      </c>
      <c r="K27" s="33"/>
    </row>
    <row r="28" spans="1:13" x14ac:dyDescent="0.25">
      <c r="A28" s="33"/>
      <c r="B28" s="33"/>
      <c r="C28" s="33"/>
      <c r="D28" s="18"/>
      <c r="E28" s="18"/>
      <c r="F28" s="34"/>
      <c r="G28" s="35"/>
      <c r="H28" s="36"/>
      <c r="I28" s="36">
        <f>I14+I16+I25</f>
        <v>102069.60089999999</v>
      </c>
      <c r="J28" s="36">
        <f>J14+J16+J25</f>
        <v>127587.00112500001</v>
      </c>
      <c r="K28" s="33"/>
    </row>
    <row r="29" spans="1:13" x14ac:dyDescent="0.25">
      <c r="A29" s="33"/>
      <c r="B29" s="33"/>
      <c r="C29" s="33"/>
      <c r="D29" s="33"/>
      <c r="E29" s="33"/>
      <c r="F29" s="33"/>
      <c r="G29" s="35"/>
      <c r="H29" s="35"/>
      <c r="I29" s="35"/>
      <c r="J29" s="35"/>
      <c r="K29" s="33"/>
    </row>
    <row r="30" spans="1:13" x14ac:dyDescent="0.25">
      <c r="H30" s="35"/>
      <c r="I30" s="33"/>
      <c r="J30" s="33"/>
      <c r="K30" s="33"/>
    </row>
    <row r="32" spans="1:13" x14ac:dyDescent="0.25">
      <c r="A32" s="33" t="s">
        <v>60</v>
      </c>
      <c r="B32" s="33"/>
      <c r="C32" s="33"/>
      <c r="D32" s="33"/>
      <c r="E32" s="33"/>
      <c r="F32" s="33"/>
      <c r="G32" s="33"/>
      <c r="H32" s="33"/>
      <c r="I32" s="33"/>
      <c r="J32" s="33"/>
      <c r="K32" s="33"/>
    </row>
    <row r="34" spans="8:11" x14ac:dyDescent="0.25">
      <c r="K34" s="37"/>
    </row>
    <row r="37" spans="8:11" x14ac:dyDescent="0.25">
      <c r="I37" s="37"/>
    </row>
    <row r="42" spans="8:11" x14ac:dyDescent="0.25">
      <c r="I42" s="44"/>
    </row>
    <row r="44" spans="8:11" x14ac:dyDescent="0.25">
      <c r="H44" s="37"/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7"/>
  <sheetViews>
    <sheetView topLeftCell="E1" zoomScale="70" zoomScaleNormal="70" workbookViewId="0">
      <selection activeCell="O36" sqref="O36"/>
    </sheetView>
  </sheetViews>
  <sheetFormatPr defaultColWidth="8.7109375" defaultRowHeight="15" x14ac:dyDescent="0.25"/>
  <cols>
    <col min="5" max="5" width="18.85546875" customWidth="1"/>
    <col min="6" max="6" width="19.85546875" customWidth="1"/>
    <col min="7" max="7" width="26.7109375" customWidth="1"/>
    <col min="8" max="8" width="23.28515625" customWidth="1"/>
    <col min="9" max="9" width="17.85546875" customWidth="1"/>
    <col min="10" max="10" width="15.7109375" customWidth="1"/>
    <col min="11" max="11" width="21.85546875" customWidth="1"/>
    <col min="12" max="12" width="15.28515625" customWidth="1"/>
    <col min="13" max="13" width="18.5703125" customWidth="1"/>
    <col min="14" max="14" width="20.85546875" customWidth="1"/>
    <col min="15" max="15" width="25.42578125" customWidth="1"/>
  </cols>
  <sheetData>
    <row r="1" spans="1:16" ht="12.75" customHeight="1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2" spans="1:16" ht="12.75" customHeight="1" x14ac:dyDescent="0.25">
      <c r="B2" s="1"/>
      <c r="C2" s="1"/>
      <c r="D2" s="1"/>
      <c r="E2" s="1"/>
      <c r="F2" s="1"/>
      <c r="G2" s="1"/>
      <c r="H2" s="1"/>
      <c r="I2" s="1"/>
      <c r="J2" s="1"/>
      <c r="K2" s="1"/>
    </row>
    <row r="3" spans="1:16" ht="17.25" customHeight="1" x14ac:dyDescent="0.25">
      <c r="B3" s="45"/>
      <c r="C3" s="45"/>
      <c r="D3" s="45"/>
      <c r="E3" s="45"/>
      <c r="F3" s="45"/>
      <c r="G3" s="45"/>
      <c r="H3" s="45"/>
      <c r="I3" s="45"/>
      <c r="J3" s="45"/>
      <c r="K3" s="45"/>
    </row>
    <row r="4" spans="1:16" ht="128.1" customHeight="1" x14ac:dyDescent="0.25">
      <c r="B4" s="1"/>
      <c r="C4" s="1"/>
      <c r="D4" s="1"/>
      <c r="E4" s="1"/>
      <c r="F4" s="1"/>
      <c r="G4" s="1"/>
      <c r="H4" s="1"/>
      <c r="I4" s="1"/>
      <c r="J4" s="1"/>
      <c r="K4" s="1"/>
    </row>
    <row r="5" spans="1:16" ht="18.75" customHeight="1" x14ac:dyDescent="0.25">
      <c r="B5" s="46" t="s">
        <v>61</v>
      </c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8"/>
    </row>
    <row r="6" spans="1:16" ht="16.5" customHeight="1" x14ac:dyDescent="0.25">
      <c r="A6" s="2"/>
      <c r="B6" s="66" t="str">
        <f>Plan1!A7</f>
        <v>OBRA: INFRAESTRUTURA URBANA - RECAPEAMENTO ASFÁLTICO EM RUAS DO BAIRRO JARDIM PINHEIRO</v>
      </c>
      <c r="C6" s="66"/>
      <c r="D6" s="66"/>
      <c r="E6" s="66"/>
      <c r="F6" s="66"/>
      <c r="G6" s="66"/>
      <c r="H6" s="66"/>
      <c r="I6" s="66"/>
      <c r="J6" s="66"/>
      <c r="K6" s="66"/>
      <c r="L6" s="67" t="s">
        <v>62</v>
      </c>
      <c r="M6" s="68"/>
      <c r="N6" s="68"/>
      <c r="O6" s="68"/>
    </row>
    <row r="7" spans="1:16" ht="24.75" customHeight="1" x14ac:dyDescent="0.25">
      <c r="A7" s="2"/>
      <c r="B7" s="66"/>
      <c r="C7" s="66"/>
      <c r="D7" s="66"/>
      <c r="E7" s="66"/>
      <c r="F7" s="66"/>
      <c r="G7" s="66"/>
      <c r="H7" s="66"/>
      <c r="I7" s="66"/>
      <c r="J7" s="66"/>
      <c r="K7" s="66"/>
      <c r="L7" s="68"/>
      <c r="M7" s="68"/>
      <c r="N7" s="68"/>
      <c r="O7" s="68"/>
    </row>
    <row r="8" spans="1:16" ht="21" customHeight="1" x14ac:dyDescent="0.25">
      <c r="B8" s="47" t="str">
        <f>Plan1!A8</f>
        <v>LOCAL: RUAS MARIA FRANCISCA ALVES DO NASCIMENTO E JOÃO PEDRO CORRÊA - JARDIM PINHEIRO - PILAR DO SUL/SP</v>
      </c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</row>
    <row r="9" spans="1:16" x14ac:dyDescent="0.25">
      <c r="B9" s="48"/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</row>
    <row r="10" spans="1:16" ht="13.5" customHeight="1" x14ac:dyDescent="0.25">
      <c r="B10" s="49" t="s">
        <v>9</v>
      </c>
      <c r="C10" s="69" t="s">
        <v>63</v>
      </c>
      <c r="D10" s="69"/>
      <c r="E10" s="69"/>
      <c r="F10" s="69"/>
      <c r="G10" s="70" t="s">
        <v>64</v>
      </c>
      <c r="H10" s="70"/>
      <c r="I10" s="71" t="s">
        <v>65</v>
      </c>
      <c r="J10" s="71"/>
      <c r="K10" s="71" t="s">
        <v>66</v>
      </c>
      <c r="L10" s="71"/>
      <c r="M10" s="71" t="s">
        <v>67</v>
      </c>
      <c r="N10" s="71"/>
      <c r="O10" s="64" t="s">
        <v>68</v>
      </c>
    </row>
    <row r="11" spans="1:16" ht="15" customHeight="1" x14ac:dyDescent="0.25">
      <c r="A11" s="3"/>
      <c r="B11" s="49"/>
      <c r="C11" s="69"/>
      <c r="D11" s="69"/>
      <c r="E11" s="69"/>
      <c r="F11" s="69"/>
      <c r="G11" s="70"/>
      <c r="H11" s="70"/>
      <c r="I11" s="71"/>
      <c r="J11" s="71"/>
      <c r="K11" s="71"/>
      <c r="L11" s="71"/>
      <c r="M11" s="71"/>
      <c r="N11" s="71"/>
      <c r="O11" s="64"/>
    </row>
    <row r="12" spans="1:16" ht="18.75" customHeight="1" x14ac:dyDescent="0.25">
      <c r="B12" s="49"/>
      <c r="C12" s="69"/>
      <c r="D12" s="69"/>
      <c r="E12" s="69"/>
      <c r="F12" s="69"/>
      <c r="G12" s="4" t="s">
        <v>69</v>
      </c>
      <c r="H12" s="4" t="s">
        <v>70</v>
      </c>
      <c r="I12" s="4" t="s">
        <v>69</v>
      </c>
      <c r="J12" s="4" t="s">
        <v>70</v>
      </c>
      <c r="K12" s="4" t="s">
        <v>69</v>
      </c>
      <c r="L12" s="4" t="s">
        <v>70</v>
      </c>
      <c r="M12" s="4" t="s">
        <v>69</v>
      </c>
      <c r="N12" s="4" t="s">
        <v>70</v>
      </c>
      <c r="O12" s="64"/>
    </row>
    <row r="13" spans="1:16" x14ac:dyDescent="0.25">
      <c r="A13" s="3"/>
      <c r="B13" s="50">
        <v>1</v>
      </c>
      <c r="C13" s="51" t="str">
        <f>Plan1!D14</f>
        <v>SERVIÇOS PRELIMINARES</v>
      </c>
      <c r="D13" s="51"/>
      <c r="E13" s="51"/>
      <c r="F13" s="51"/>
      <c r="G13" s="52">
        <f>Plan1!J14</f>
        <v>1327.0500000000002</v>
      </c>
      <c r="H13" s="55">
        <f>G13/$G$22</f>
        <v>1.0401137955267543E-2</v>
      </c>
      <c r="I13" s="52">
        <f>G13</f>
        <v>1327.0500000000002</v>
      </c>
      <c r="J13" s="58">
        <v>1</v>
      </c>
      <c r="K13" s="53"/>
      <c r="L13" s="58"/>
      <c r="M13" s="52"/>
      <c r="N13" s="61"/>
      <c r="O13" s="53">
        <f>G13</f>
        <v>1327.0500000000002</v>
      </c>
    </row>
    <row r="14" spans="1:16" x14ac:dyDescent="0.25">
      <c r="B14" s="50"/>
      <c r="C14" s="51"/>
      <c r="D14" s="51"/>
      <c r="E14" s="51"/>
      <c r="F14" s="51"/>
      <c r="G14" s="52"/>
      <c r="H14" s="55"/>
      <c r="I14" s="52"/>
      <c r="J14" s="58"/>
      <c r="K14" s="53"/>
      <c r="L14" s="58"/>
      <c r="M14" s="52"/>
      <c r="N14" s="61"/>
      <c r="O14" s="53"/>
    </row>
    <row r="15" spans="1:16" ht="15" customHeight="1" x14ac:dyDescent="0.25">
      <c r="B15" s="50">
        <v>2</v>
      </c>
      <c r="C15" s="51" t="str">
        <f>Plan1!D17</f>
        <v>RUA MARIA FRANCISCA ALVES DO NASCIMENTO</v>
      </c>
      <c r="D15" s="51"/>
      <c r="E15" s="51"/>
      <c r="F15" s="51"/>
      <c r="G15" s="53">
        <f>Plan1!J17</f>
        <v>56946.123</v>
      </c>
      <c r="H15" s="55">
        <f>G15/$G$22</f>
        <v>0.44633169913766169</v>
      </c>
      <c r="I15" s="53">
        <f>$G$15/2</f>
        <v>28473.0615</v>
      </c>
      <c r="J15" s="58">
        <f>I15/G15</f>
        <v>0.5</v>
      </c>
      <c r="K15" s="53">
        <f>$G$15/2</f>
        <v>28473.0615</v>
      </c>
      <c r="L15" s="58">
        <f>K15/G15</f>
        <v>0.5</v>
      </c>
      <c r="M15" s="59"/>
      <c r="N15" s="62"/>
      <c r="O15" s="53">
        <f>G15</f>
        <v>56946.123</v>
      </c>
    </row>
    <row r="16" spans="1:16" ht="15" customHeight="1" x14ac:dyDescent="0.25">
      <c r="B16" s="50"/>
      <c r="C16" s="51"/>
      <c r="D16" s="51"/>
      <c r="E16" s="51"/>
      <c r="F16" s="51"/>
      <c r="G16" s="53"/>
      <c r="H16" s="55"/>
      <c r="I16" s="53"/>
      <c r="J16" s="58"/>
      <c r="K16" s="53"/>
      <c r="L16" s="58"/>
      <c r="M16" s="59"/>
      <c r="N16" s="62"/>
      <c r="O16" s="53"/>
    </row>
    <row r="17" spans="1:15" ht="15" customHeight="1" x14ac:dyDescent="0.25">
      <c r="A17" s="3"/>
      <c r="B17" s="50">
        <v>3</v>
      </c>
      <c r="C17" s="72" t="str">
        <f>Plan1!D21</f>
        <v>RUA JOÃO PEDRO CORRÊA</v>
      </c>
      <c r="D17" s="72"/>
      <c r="E17" s="72"/>
      <c r="F17" s="72"/>
      <c r="G17" s="53">
        <f>Plan1!J21</f>
        <v>68964.637499999997</v>
      </c>
      <c r="H17" s="55">
        <f>G17/$G$22</f>
        <v>0.54053028045101326</v>
      </c>
      <c r="I17" s="57"/>
      <c r="J17" s="58"/>
      <c r="K17" s="53">
        <f>G17/2</f>
        <v>34482.318749999999</v>
      </c>
      <c r="L17" s="58">
        <f>K17/G17</f>
        <v>0.5</v>
      </c>
      <c r="M17" s="59">
        <f>G17/2</f>
        <v>34482.318749999999</v>
      </c>
      <c r="N17" s="63">
        <f>M17/G17</f>
        <v>0.5</v>
      </c>
      <c r="O17" s="53">
        <f>G17</f>
        <v>68964.637499999997</v>
      </c>
    </row>
    <row r="18" spans="1:15" ht="15" customHeight="1" x14ac:dyDescent="0.25">
      <c r="B18" s="50"/>
      <c r="C18" s="72"/>
      <c r="D18" s="72"/>
      <c r="E18" s="72"/>
      <c r="F18" s="72"/>
      <c r="G18" s="53"/>
      <c r="H18" s="55"/>
      <c r="I18" s="57"/>
      <c r="J18" s="58"/>
      <c r="K18" s="53"/>
      <c r="L18" s="58"/>
      <c r="M18" s="59"/>
      <c r="N18" s="63"/>
      <c r="O18" s="53"/>
    </row>
    <row r="19" spans="1:15" ht="15" customHeight="1" x14ac:dyDescent="0.25">
      <c r="A19" s="2"/>
      <c r="B19" s="50">
        <v>4</v>
      </c>
      <c r="C19" s="51" t="str">
        <f>Plan1!D25</f>
        <v>SERVIÇOS COMPLEMENTARES</v>
      </c>
      <c r="D19" s="51"/>
      <c r="E19" s="51"/>
      <c r="F19" s="51"/>
      <c r="G19" s="53">
        <f>Plan1!J25</f>
        <v>349.19062500000001</v>
      </c>
      <c r="H19" s="55">
        <f>G19/$G$22</f>
        <v>2.7368824560574921E-3</v>
      </c>
      <c r="I19" s="53"/>
      <c r="J19" s="58"/>
      <c r="K19" s="53"/>
      <c r="L19" s="58"/>
      <c r="M19" s="59">
        <f>G19</f>
        <v>349.19062500000001</v>
      </c>
      <c r="N19" s="63">
        <f>M19/G19</f>
        <v>1</v>
      </c>
      <c r="O19" s="53">
        <f>G19</f>
        <v>349.19062500000001</v>
      </c>
    </row>
    <row r="20" spans="1:15" ht="10.5" customHeight="1" x14ac:dyDescent="0.25">
      <c r="A20" s="2"/>
      <c r="B20" s="50"/>
      <c r="C20" s="51"/>
      <c r="D20" s="51"/>
      <c r="E20" s="51"/>
      <c r="F20" s="51"/>
      <c r="G20" s="53"/>
      <c r="H20" s="55"/>
      <c r="I20" s="53"/>
      <c r="J20" s="58"/>
      <c r="K20" s="53"/>
      <c r="L20" s="58"/>
      <c r="M20" s="59"/>
      <c r="N20" s="63"/>
      <c r="O20" s="53"/>
    </row>
    <row r="21" spans="1:15" ht="7.5" hidden="1" customHeight="1" x14ac:dyDescent="0.25">
      <c r="C21" s="48"/>
      <c r="D21" s="48"/>
      <c r="E21" s="48"/>
      <c r="F21" s="48"/>
      <c r="G21" s="5"/>
      <c r="H21" s="6"/>
      <c r="I21" s="9"/>
      <c r="J21" s="10"/>
      <c r="K21" s="9"/>
      <c r="L21" s="9"/>
      <c r="M21" s="11"/>
      <c r="N21" s="9"/>
      <c r="O21" s="11"/>
    </row>
    <row r="22" spans="1:15" ht="15" customHeight="1" x14ac:dyDescent="0.25">
      <c r="B22" s="51"/>
      <c r="C22" s="48"/>
      <c r="D22" s="48"/>
      <c r="E22" s="48"/>
      <c r="F22" s="48"/>
      <c r="G22" s="54">
        <f>SUM(G13,G15,G17,G19)</f>
        <v>127587.001125</v>
      </c>
      <c r="H22" s="56">
        <f>SUM(H13:H20)</f>
        <v>1</v>
      </c>
      <c r="I22" s="54">
        <f>SUM(I13,I15)</f>
        <v>29800.111499999999</v>
      </c>
      <c r="J22" s="56">
        <f>I22*100%/G22</f>
        <v>0.23356698752409838</v>
      </c>
      <c r="K22" s="54">
        <f>SUM(K15,K17)</f>
        <v>62955.380250000002</v>
      </c>
      <c r="L22" s="56">
        <f>K22/G22</f>
        <v>0.49343098979433753</v>
      </c>
      <c r="M22" s="60">
        <f>SUM(M17,M19)</f>
        <v>34831.509375000001</v>
      </c>
      <c r="N22" s="56">
        <f>M22/G22</f>
        <v>0.27300202268156415</v>
      </c>
      <c r="O22" s="65">
        <f>SUM(O13:O20)</f>
        <v>127587.001125</v>
      </c>
    </row>
    <row r="23" spans="1:15" x14ac:dyDescent="0.25">
      <c r="B23" s="51"/>
      <c r="C23" s="48"/>
      <c r="D23" s="48"/>
      <c r="E23" s="48"/>
      <c r="F23" s="48"/>
      <c r="G23" s="54"/>
      <c r="H23" s="56"/>
      <c r="I23" s="54"/>
      <c r="J23" s="56"/>
      <c r="K23" s="54"/>
      <c r="L23" s="56"/>
      <c r="M23" s="60"/>
      <c r="N23" s="56"/>
      <c r="O23" s="49"/>
    </row>
    <row r="24" spans="1:15" x14ac:dyDescent="0.25">
      <c r="B24" s="7"/>
    </row>
    <row r="25" spans="1:15" ht="16.5" customHeight="1" x14ac:dyDescent="0.25">
      <c r="B25" s="7"/>
      <c r="I25" s="12"/>
    </row>
    <row r="26" spans="1:15" ht="15" customHeight="1" x14ac:dyDescent="0.25">
      <c r="C26" s="7"/>
      <c r="D26" s="7"/>
      <c r="E26" s="7"/>
      <c r="F26" s="7"/>
      <c r="G26" s="7"/>
      <c r="H26" s="7"/>
      <c r="I26" s="13"/>
      <c r="J26" s="7"/>
      <c r="K26" s="7"/>
      <c r="N26" s="14"/>
    </row>
    <row r="27" spans="1:15" ht="15" customHeight="1" x14ac:dyDescent="0.25">
      <c r="I27" s="7" t="s">
        <v>71</v>
      </c>
    </row>
  </sheetData>
  <mergeCells count="68">
    <mergeCell ref="C13:F14"/>
    <mergeCell ref="C15:F16"/>
    <mergeCell ref="C17:F18"/>
    <mergeCell ref="C19:F20"/>
    <mergeCell ref="C21:F23"/>
    <mergeCell ref="O13:O14"/>
    <mergeCell ref="O15:O16"/>
    <mergeCell ref="O17:O18"/>
    <mergeCell ref="O19:O20"/>
    <mergeCell ref="O22:O23"/>
    <mergeCell ref="N13:N14"/>
    <mergeCell ref="N15:N16"/>
    <mergeCell ref="N17:N18"/>
    <mergeCell ref="N19:N20"/>
    <mergeCell ref="N22:N23"/>
    <mergeCell ref="M13:M14"/>
    <mergeCell ref="M15:M16"/>
    <mergeCell ref="M17:M18"/>
    <mergeCell ref="M19:M20"/>
    <mergeCell ref="M22:M23"/>
    <mergeCell ref="L13:L14"/>
    <mergeCell ref="L15:L16"/>
    <mergeCell ref="L17:L18"/>
    <mergeCell ref="L19:L20"/>
    <mergeCell ref="L22:L23"/>
    <mergeCell ref="K13:K14"/>
    <mergeCell ref="K15:K16"/>
    <mergeCell ref="K17:K18"/>
    <mergeCell ref="K19:K20"/>
    <mergeCell ref="K22:K23"/>
    <mergeCell ref="J13:J14"/>
    <mergeCell ref="J15:J16"/>
    <mergeCell ref="J17:J18"/>
    <mergeCell ref="J19:J20"/>
    <mergeCell ref="J22:J23"/>
    <mergeCell ref="I13:I14"/>
    <mergeCell ref="I15:I16"/>
    <mergeCell ref="I17:I18"/>
    <mergeCell ref="I19:I20"/>
    <mergeCell ref="I22:I23"/>
    <mergeCell ref="H13:H14"/>
    <mergeCell ref="H15:H16"/>
    <mergeCell ref="H17:H18"/>
    <mergeCell ref="H19:H20"/>
    <mergeCell ref="H22:H23"/>
    <mergeCell ref="G13:G14"/>
    <mergeCell ref="G15:G16"/>
    <mergeCell ref="G17:G18"/>
    <mergeCell ref="G19:G20"/>
    <mergeCell ref="G22:G23"/>
    <mergeCell ref="B13:B14"/>
    <mergeCell ref="B15:B16"/>
    <mergeCell ref="B17:B18"/>
    <mergeCell ref="B19:B20"/>
    <mergeCell ref="B22:B23"/>
    <mergeCell ref="B3:K3"/>
    <mergeCell ref="B5:O5"/>
    <mergeCell ref="B8:O8"/>
    <mergeCell ref="B9:O9"/>
    <mergeCell ref="B10:B12"/>
    <mergeCell ref="O10:O12"/>
    <mergeCell ref="B6:K7"/>
    <mergeCell ref="L6:O7"/>
    <mergeCell ref="C10:F12"/>
    <mergeCell ref="G10:H11"/>
    <mergeCell ref="I10:J11"/>
    <mergeCell ref="K10:L11"/>
    <mergeCell ref="M10:N11"/>
  </mergeCells>
  <pageMargins left="0.51180555555555596" right="0.51180555555555596" top="0.78749999999999998" bottom="0.78749999999999998" header="0.511811023622047" footer="0.511811023622047"/>
  <pageSetup paperSize="9" scale="54" orientation="landscape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2</vt:i4>
      </vt:variant>
    </vt:vector>
  </HeadingPairs>
  <TitlesOfParts>
    <vt:vector size="4" baseType="lpstr">
      <vt:lpstr>Plan1</vt:lpstr>
      <vt:lpstr>Plan3</vt:lpstr>
      <vt:lpstr>Plan1!Area_de_impressao</vt:lpstr>
      <vt:lpstr>Plan3!Area_de_impressao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Soiurb</dc:creator>
  <cp:lastModifiedBy>LIC12508</cp:lastModifiedBy>
  <cp:revision>3</cp:revision>
  <cp:lastPrinted>2023-01-13T14:32:00Z</cp:lastPrinted>
  <dcterms:created xsi:type="dcterms:W3CDTF">2022-06-15T13:28:00Z</dcterms:created>
  <dcterms:modified xsi:type="dcterms:W3CDTF">2023-11-28T11:23:18Z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false</vt:bool>
  </property>
  <property fmtid="{D5CDD505-2E9C-101B-9397-08002B2CF9AE}" pid="3" name="LinksUpToDate">
    <vt:bool>false</vt:bool>
  </property>
  <property fmtid="{D5CDD505-2E9C-101B-9397-08002B2CF9AE}" pid="4" name="ScaleCrop">
    <vt:bool>false</vt:bool>
  </property>
  <property fmtid="{D5CDD505-2E9C-101B-9397-08002B2CF9AE}" pid="5" name="ShareDoc">
    <vt:bool>false</vt:bool>
  </property>
  <property fmtid="{D5CDD505-2E9C-101B-9397-08002B2CF9AE}" pid="6" name="ICV">
    <vt:lpwstr>1A3E66C9EEE54CF68C569B3562C03AC7</vt:lpwstr>
  </property>
  <property fmtid="{D5CDD505-2E9C-101B-9397-08002B2CF9AE}" pid="7" name="KSOProductBuildVer">
    <vt:lpwstr>1046-11.2.0.11380</vt:lpwstr>
  </property>
</Properties>
</file>