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ompartilhada\Licitações 2025\Certames\Concorrência Eletrônica\Conc. 06-2025 (7206-2025) - Banheiros Chico Mineiro\"/>
    </mc:Choice>
  </mc:AlternateContent>
  <bookViews>
    <workbookView xWindow="0" yWindow="0" windowWidth="38400" windowHeight="13125" tabRatio="500" activeTab="2"/>
  </bookViews>
  <sheets>
    <sheet name="ORÇAMENTO " sheetId="1" r:id="rId1"/>
    <sheet name="ADMINISTRAÇÃO LOCAL" sheetId="3" r:id="rId2"/>
    <sheet name="CRONOGRAMA" sheetId="4" r:id="rId3"/>
  </sheets>
  <definedNames>
    <definedName name="_xlnm.Print_Area" localSheetId="1">'ADMINISTRAÇÃO LOCAL'!$A$1:$G$15</definedName>
    <definedName name="_xlnm.Print_Area" localSheetId="2">CRONOGRAMA!$A$1:$L$44</definedName>
    <definedName name="_xlnm.Print_Area" localSheetId="0">'ORÇAMENTO '!$A$1:$J$199</definedName>
    <definedName name="_xlnm.Print_Titles" localSheetId="0">'ORÇAMENTO 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4" l="1"/>
  <c r="K31" i="4"/>
  <c r="I31" i="4"/>
  <c r="G31" i="4"/>
  <c r="E31" i="4"/>
  <c r="K30" i="4"/>
  <c r="I30" i="4"/>
  <c r="G30" i="4"/>
  <c r="E30" i="4"/>
  <c r="K29" i="4"/>
  <c r="I29" i="4"/>
  <c r="G29" i="4"/>
  <c r="E29" i="4"/>
  <c r="K28" i="4"/>
  <c r="I28" i="4"/>
  <c r="G28" i="4"/>
  <c r="E28" i="4"/>
  <c r="D26" i="4"/>
  <c r="C26" i="4"/>
  <c r="L24" i="4"/>
  <c r="K24" i="4"/>
  <c r="D24" i="4"/>
  <c r="C24" i="4"/>
  <c r="B24" i="4"/>
  <c r="L23" i="4"/>
  <c r="K23" i="4"/>
  <c r="D23" i="4"/>
  <c r="C23" i="4"/>
  <c r="B23" i="4"/>
  <c r="L22" i="4"/>
  <c r="K22" i="4"/>
  <c r="J22" i="4"/>
  <c r="I22" i="4"/>
  <c r="D22" i="4"/>
  <c r="C22" i="4"/>
  <c r="B22" i="4"/>
  <c r="L21" i="4"/>
  <c r="K21" i="4"/>
  <c r="J21" i="4"/>
  <c r="I21" i="4"/>
  <c r="D21" i="4"/>
  <c r="C21" i="4"/>
  <c r="B21" i="4"/>
  <c r="L20" i="4"/>
  <c r="K20" i="4"/>
  <c r="J20" i="4"/>
  <c r="I20" i="4"/>
  <c r="D20" i="4"/>
  <c r="C20" i="4"/>
  <c r="B20" i="4"/>
  <c r="J19" i="4"/>
  <c r="I19" i="4"/>
  <c r="H19" i="4"/>
  <c r="G19" i="4"/>
  <c r="F19" i="4"/>
  <c r="E19" i="4"/>
  <c r="D19" i="4"/>
  <c r="C19" i="4"/>
  <c r="B19" i="4"/>
  <c r="J18" i="4"/>
  <c r="I18" i="4"/>
  <c r="D18" i="4"/>
  <c r="C18" i="4"/>
  <c r="B18" i="4"/>
  <c r="H17" i="4"/>
  <c r="G17" i="4"/>
  <c r="F17" i="4"/>
  <c r="E17" i="4"/>
  <c r="D17" i="4"/>
  <c r="C17" i="4"/>
  <c r="B17" i="4"/>
  <c r="F16" i="4"/>
  <c r="E16" i="4"/>
  <c r="D16" i="4"/>
  <c r="C16" i="4"/>
  <c r="B16" i="4"/>
  <c r="F15" i="4"/>
  <c r="E15" i="4"/>
  <c r="D15" i="4"/>
  <c r="C15" i="4"/>
  <c r="B15" i="4"/>
  <c r="L14" i="4"/>
  <c r="K14" i="4"/>
  <c r="J14" i="4"/>
  <c r="I14" i="4"/>
  <c r="H14" i="4"/>
  <c r="G14" i="4"/>
  <c r="F14" i="4"/>
  <c r="E14" i="4"/>
  <c r="D14" i="4"/>
  <c r="C14" i="4"/>
  <c r="B14" i="4"/>
  <c r="C11" i="4"/>
  <c r="A7" i="4"/>
  <c r="A6" i="4"/>
  <c r="A5" i="4"/>
  <c r="G9" i="3"/>
  <c r="G8" i="3"/>
  <c r="G7" i="3"/>
  <c r="E7" i="3"/>
</calcChain>
</file>

<file path=xl/sharedStrings.xml><?xml version="1.0" encoding="utf-8"?>
<sst xmlns="http://schemas.openxmlformats.org/spreadsheetml/2006/main" count="879" uniqueCount="534">
  <si>
    <r>
      <rPr>
        <b/>
        <sz val="14"/>
        <color rgb="FF000000"/>
        <rFont val="Arial"/>
        <charset val="134"/>
      </rPr>
      <t>OBRA:</t>
    </r>
    <r>
      <rPr>
        <sz val="14"/>
        <color rgb="FF000000"/>
        <rFont val="Arial"/>
        <charset val="134"/>
      </rPr>
      <t xml:space="preserve"> CONSTRUÇÃO DE BANHEIROS E VESTIÁRIOS NO RECINTO DE FESTAS "CHICO MINEIRO"</t>
    </r>
  </si>
  <si>
    <t>BASE ORÇAMENTÁRIA</t>
  </si>
  <si>
    <r>
      <rPr>
        <b/>
        <sz val="14"/>
        <color rgb="FF000000"/>
        <rFont val="Arial"/>
        <charset val="134"/>
      </rPr>
      <t>LOCAL:</t>
    </r>
    <r>
      <rPr>
        <sz val="14"/>
        <color rgb="FF000000"/>
        <rFont val="Arial"/>
        <charset val="134"/>
      </rPr>
      <t xml:space="preserve"> AVENIDA ANTONIO LACERDA, Nº 308, BAIRRO CAMPO GRANDE, PILAR DO SUL-SP</t>
    </r>
  </si>
  <si>
    <t>FONTES:</t>
  </si>
  <si>
    <r>
      <rPr>
        <b/>
        <sz val="14"/>
        <color rgb="FF000000"/>
        <rFont val="Arial"/>
        <charset val="134"/>
      </rPr>
      <t>PROPRIETÁRIO:</t>
    </r>
    <r>
      <rPr>
        <sz val="14"/>
        <color rgb="FF000000"/>
        <rFont val="Arial"/>
        <charset val="134"/>
      </rPr>
      <t xml:space="preserve"> PREFEITURA MUNICIPAL DE PILAR DO SUL-SP</t>
    </r>
  </si>
  <si>
    <t>SINAPI  - DATA BASE: 07/2025 (DESONERADO)</t>
  </si>
  <si>
    <t>ENCARGOS SOCIAIS -  HORISTA: 92,70% / MENSALISTA 53,38%</t>
  </si>
  <si>
    <t>CDHU: 198 MAI/25 (DESONERADO) / L.S.: 105,39%</t>
  </si>
  <si>
    <t>BDI: 25,00%</t>
  </si>
  <si>
    <t>PLANILHA ORÇAMENTÁRIA</t>
  </si>
  <si>
    <t>ITEM</t>
  </si>
  <si>
    <t>CÓDIGO</t>
  </si>
  <si>
    <t>FONTE</t>
  </si>
  <si>
    <t>DESCRIÇÃO</t>
  </si>
  <si>
    <t>UND</t>
  </si>
  <si>
    <t>QUANT.</t>
  </si>
  <si>
    <t>-</t>
  </si>
  <si>
    <t>VALOR TOTAL</t>
  </si>
  <si>
    <t>ADMINISTRAÇÃO LOCAL</t>
  </si>
  <si>
    <t>1.1</t>
  </si>
  <si>
    <t>COMP.</t>
  </si>
  <si>
    <t>Administração local</t>
  </si>
  <si>
    <t>VB</t>
  </si>
  <si>
    <t>VALOR UNIT. SEM BDI</t>
  </si>
  <si>
    <t>VALOR UNIT              COM BDI</t>
  </si>
  <si>
    <t>VALOR TOTAL SEM BDI</t>
  </si>
  <si>
    <t>VALOR TOTAL COM BDI</t>
  </si>
  <si>
    <t>SERVIÇOS PRELIMINARES</t>
  </si>
  <si>
    <t>2.1</t>
  </si>
  <si>
    <t>CDHU</t>
  </si>
  <si>
    <t>02.08.020</t>
  </si>
  <si>
    <t>Placa de identificação para obra</t>
  </si>
  <si>
    <t>m²</t>
  </si>
  <si>
    <t>2.2</t>
  </si>
  <si>
    <t>02.02.150</t>
  </si>
  <si>
    <t>Locação de container tipo depósito - área mínima de 13,80 m²</t>
  </si>
  <si>
    <t>un x mês</t>
  </si>
  <si>
    <t>2.3</t>
  </si>
  <si>
    <t>02.01.180</t>
  </si>
  <si>
    <t>Banheiro químico modelo Standard, com manutenção conforme exigências da CETESB</t>
  </si>
  <si>
    <t>2.4</t>
  </si>
  <si>
    <t>02.05.202</t>
  </si>
  <si>
    <t>Andaime torre metálico (1,5 x 1,5m) com piso metálico</t>
  </si>
  <si>
    <t>m x mês</t>
  </si>
  <si>
    <t>2.5</t>
  </si>
  <si>
    <t>02.05.060</t>
  </si>
  <si>
    <t>Montagem e desmontagem de andaime torre metálica com altura até 10 m</t>
  </si>
  <si>
    <t>m</t>
  </si>
  <si>
    <t>2.6</t>
  </si>
  <si>
    <t>01.21.010</t>
  </si>
  <si>
    <t>Taxa de mobilização e desmobilização de equipamentos para execução de sondagem</t>
  </si>
  <si>
    <t>tx</t>
  </si>
  <si>
    <t>2.7</t>
  </si>
  <si>
    <t>01.21.110</t>
  </si>
  <si>
    <t>Sondagem do terreno à percussão (mínimo de 30 m)</t>
  </si>
  <si>
    <t>2.8</t>
  </si>
  <si>
    <t>01.17.051</t>
  </si>
  <si>
    <t>Projeto executivo de estrutura em formato A1 -  Infraestrutura e Superestrutura</t>
  </si>
  <si>
    <t>un</t>
  </si>
  <si>
    <t>2.9</t>
  </si>
  <si>
    <t>Projeto executivo de estrutura em formato A1 - Estrutura metálica - cobertura</t>
  </si>
  <si>
    <t>2.10</t>
  </si>
  <si>
    <t>01.17.071</t>
  </si>
  <si>
    <t>Projeto executivo de instalações hidráulicas em formato A1</t>
  </si>
  <si>
    <t>2.11</t>
  </si>
  <si>
    <t>01.17.111</t>
  </si>
  <si>
    <t>Projeto executivo de instalações elétricas em formato A1 e SPDA</t>
  </si>
  <si>
    <t>2.12</t>
  </si>
  <si>
    <t>02.10.020</t>
  </si>
  <si>
    <t>Locação de obra de edificação</t>
  </si>
  <si>
    <t>2.13</t>
  </si>
  <si>
    <t>05.07.050</t>
  </si>
  <si>
    <t>Remoção de entulho de obra com caçamba metálica - material volumoso e misturado por alvenaria, terra, madeira, papel, plástico e metal</t>
  </si>
  <si>
    <t>m³</t>
  </si>
  <si>
    <t>INFRAESTRUTURA</t>
  </si>
  <si>
    <t>3.1</t>
  </si>
  <si>
    <t>06.01.020</t>
  </si>
  <si>
    <t>Escavação manual em solo de 1ª e 2ª categoria em campo aberto</t>
  </si>
  <si>
    <t>3.2</t>
  </si>
  <si>
    <t>12.01.041</t>
  </si>
  <si>
    <t>Broca em concreto armado diâmetro de 25 cm - completa</t>
  </si>
  <si>
    <t>3.3</t>
  </si>
  <si>
    <t>SINAPI</t>
  </si>
  <si>
    <t>Preparo de fundo de vala com largura menor que 1,5 m (acerto do solo natural)</t>
  </si>
  <si>
    <t>3.4</t>
  </si>
  <si>
    <t>09.01.020</t>
  </si>
  <si>
    <t>Forma em madeira comum para fundação</t>
  </si>
  <si>
    <t>3.5</t>
  </si>
  <si>
    <t>11.18.040</t>
  </si>
  <si>
    <t>Lastro de pedra britada - 3cm</t>
  </si>
  <si>
    <t>3.6</t>
  </si>
  <si>
    <t>10.01.040</t>
  </si>
  <si>
    <t>Armadura em barra de aço CA-50 (A ou B) fyk = 500 Mpa</t>
  </si>
  <si>
    <t>kg</t>
  </si>
  <si>
    <t>3.7</t>
  </si>
  <si>
    <t>10.01.060</t>
  </si>
  <si>
    <t>Armadura em barra de aço CA-60 (A ou B) fyk = 600 Mpa</t>
  </si>
  <si>
    <t>3.8</t>
  </si>
  <si>
    <t>11.01.130</t>
  </si>
  <si>
    <t>Concreto usinado, fck = 25 MPa</t>
  </si>
  <si>
    <t>3.9</t>
  </si>
  <si>
    <t>11.16.040</t>
  </si>
  <si>
    <t>Lançamento e adensamento de concreto ou massa em fundação</t>
  </si>
  <si>
    <t>3.10</t>
  </si>
  <si>
    <t>32.16.010</t>
  </si>
  <si>
    <t>Impermeabilização em pintura de asfalto oxidado com solventes orgânicos, sobre massa</t>
  </si>
  <si>
    <t>SUPERESTRUTURA</t>
  </si>
  <si>
    <t>4.1</t>
  </si>
  <si>
    <t>09.01.030</t>
  </si>
  <si>
    <t>Forma em madeira comum para estrutura</t>
  </si>
  <si>
    <t>4.2</t>
  </si>
  <si>
    <t>4.3</t>
  </si>
  <si>
    <t>4.4</t>
  </si>
  <si>
    <t>4.5</t>
  </si>
  <si>
    <t>11.16.060</t>
  </si>
  <si>
    <t>Lançamento e adensamento de concreto ou massa em estrutura</t>
  </si>
  <si>
    <t>4.6</t>
  </si>
  <si>
    <t>13.01.130</t>
  </si>
  <si>
    <t>Laje pré-fabricada mista vigota treliçada/lajota cerâmica - LT 12 (8+4) e capa com concreto de 25 Mpa</t>
  </si>
  <si>
    <t>4.7</t>
  </si>
  <si>
    <t>13.01.150</t>
  </si>
  <si>
    <t>Laje pré-fabricada mista vigota treliçada/lajota cerâmica - LT 16 (12+4) e capa com concreto de 25 Mpa</t>
  </si>
  <si>
    <t>4.8</t>
  </si>
  <si>
    <t>10.02.020</t>
  </si>
  <si>
    <t>Armadura em tela soldada de aço</t>
  </si>
  <si>
    <t>COBERTURA</t>
  </si>
  <si>
    <t>5.1</t>
  </si>
  <si>
    <t>15.03.131</t>
  </si>
  <si>
    <t>Fornecimento e montagem de estrutura em aço ASTM-A572 Grau 50, sem pintura</t>
  </si>
  <si>
    <t>5.2</t>
  </si>
  <si>
    <t>33.01.350</t>
  </si>
  <si>
    <t>Preparo de base para superfície metálica com fundo antioxidante</t>
  </si>
  <si>
    <t>5.3</t>
  </si>
  <si>
    <t>16.12.060</t>
  </si>
  <si>
    <t>Telhamento em chapa de aço pré-pintada, perfil trapezoidal, com espessura de 0,50mm e altura de 40mm</t>
  </si>
  <si>
    <t>5.4</t>
  </si>
  <si>
    <t>16.12.200</t>
  </si>
  <si>
    <t>Cumeeira em chapa de aço pré-pintada, perfil trapezoidal, com espessura de 0,50mm</t>
  </si>
  <si>
    <t>5.5</t>
  </si>
  <si>
    <t>16.33.052</t>
  </si>
  <si>
    <t>Calha, rufo, afins em chapa galvanizada nº 24 - corte 0,50 m</t>
  </si>
  <si>
    <t>5.6</t>
  </si>
  <si>
    <t>Tubo PVC, série R, água pluvial, dn 100 mm, fornecido e instalado em condutores verticais de águas</t>
  </si>
  <si>
    <t>5.7</t>
  </si>
  <si>
    <t>16.33.022</t>
  </si>
  <si>
    <t>Calha, rufo, afins em chapa galvanizada nº 24 - corte 0,33 m</t>
  </si>
  <si>
    <t>ALVENARIA E REVESTIMENTOS</t>
  </si>
  <si>
    <t>6.1</t>
  </si>
  <si>
    <t>14.04.210</t>
  </si>
  <si>
    <t>Alvenaria de bloco cerâmico de vedação de 14 cm</t>
  </si>
  <si>
    <t>6.2</t>
  </si>
  <si>
    <t>14.04.220</t>
  </si>
  <si>
    <t>Alvenaria de bloco cerâmico de vedação de 19 cm</t>
  </si>
  <si>
    <t>6.3</t>
  </si>
  <si>
    <t>17.02.020</t>
  </si>
  <si>
    <t>Chapisco</t>
  </si>
  <si>
    <t>6.4</t>
  </si>
  <si>
    <t>17.02.120</t>
  </si>
  <si>
    <t>Emboço comum</t>
  </si>
  <si>
    <t>6.5</t>
  </si>
  <si>
    <t>32.17.010</t>
  </si>
  <si>
    <t>Impermeabilização em argamassa impermeável com aditivo hidrófugo</t>
  </si>
  <si>
    <t>6.6</t>
  </si>
  <si>
    <t>17.02.220</t>
  </si>
  <si>
    <t>Reboco</t>
  </si>
  <si>
    <t>6.7</t>
  </si>
  <si>
    <t>Lastro de pedra britada - 3 cm</t>
  </si>
  <si>
    <t>6.8</t>
  </si>
  <si>
    <t>6.9</t>
  </si>
  <si>
    <t>11.18.060</t>
  </si>
  <si>
    <t>Lona plástica preta - uso geral</t>
  </si>
  <si>
    <t>6.10</t>
  </si>
  <si>
    <t>Concreto usinado, fck = 25 Mpa - 6cm</t>
  </si>
  <si>
    <t>6.11</t>
  </si>
  <si>
    <t>6.12</t>
  </si>
  <si>
    <t>Revestimento cerâmico para piso com placas tipo esmaltada extra de dimensões 35x35cm ou maior aplicada em ambientes de área maior que 10m² -  assentado com argamassa colante industrializada e rejuntamento</t>
  </si>
  <si>
    <t>6.13</t>
  </si>
  <si>
    <t>Revestimento cerâmico para paredes internas com placas tipo esmaltada de dimensões 33x45cm ou maior aplicadas na altura inteira das paredes - assentado com argamassa colante industrializada e rejuntamento</t>
  </si>
  <si>
    <t>6.14</t>
  </si>
  <si>
    <t>Rodapé cerâmico de 7cm de altura com placas tipo esmaltada extra de dimensões 35x35cm, assentado com argamassa colante industrializada e rejuntamento</t>
  </si>
  <si>
    <t>6.15</t>
  </si>
  <si>
    <t>19.01.062</t>
  </si>
  <si>
    <t>Peitoril e/ou soleira em granito, espessura de 2 cm e largura até 20 cm, acabamento polido</t>
  </si>
  <si>
    <t>6.16</t>
  </si>
  <si>
    <t>33.10.100</t>
  </si>
  <si>
    <t>Textura acrílica para uso interno / externo, inclusive preparo</t>
  </si>
  <si>
    <t>6.17</t>
  </si>
  <si>
    <t>33.02.080</t>
  </si>
  <si>
    <t>Massa corrida à base de resina acrílica</t>
  </si>
  <si>
    <t>6.18</t>
  </si>
  <si>
    <t>33.10.050</t>
  </si>
  <si>
    <t>Tinta acrílica em massa, inclusive preparo</t>
  </si>
  <si>
    <t>6.19</t>
  </si>
  <si>
    <t>33.10.041</t>
  </si>
  <si>
    <t>Esmalte à base de água em massa, inclusive preparo</t>
  </si>
  <si>
    <t>6.20</t>
  </si>
  <si>
    <t>33.06.020</t>
  </si>
  <si>
    <t>Acrílico para quadras e pisos cimentados M2 4,61 21,59 26,20</t>
  </si>
  <si>
    <t>ESQUADRIAS E ACESSÓRIOS</t>
  </si>
  <si>
    <t>7.1</t>
  </si>
  <si>
    <t>24.02.280</t>
  </si>
  <si>
    <t>Portão de correr em tela ondulada de aço galvanizado, sob medida</t>
  </si>
  <si>
    <t>7.2</t>
  </si>
  <si>
    <t>E.05.000.026615</t>
  </si>
  <si>
    <t>Cantoneira ferro 1´ x 1´ x 1/8´ - 1,19 kg/m</t>
  </si>
  <si>
    <t>7.3</t>
  </si>
  <si>
    <t>24.02.100</t>
  </si>
  <si>
    <t>Portão tubular em tela de aço galvanizado até 2,50 m de altura, completo</t>
  </si>
  <si>
    <t>7.4</t>
  </si>
  <si>
    <t>25.01.030</t>
  </si>
  <si>
    <t>Caixilho em alumínio basculante com vidro, linha comercial</t>
  </si>
  <si>
    <t>7.5</t>
  </si>
  <si>
    <t>23.09.050</t>
  </si>
  <si>
    <t>Porta lisa com batente madeira - 90 x 210 cm</t>
  </si>
  <si>
    <t>7.6</t>
  </si>
  <si>
    <t>23.09.040</t>
  </si>
  <si>
    <t>Porta lisa com batente madeira - 80 x 210 cm</t>
  </si>
  <si>
    <t>7.7</t>
  </si>
  <si>
    <t>23.08.242</t>
  </si>
  <si>
    <t>Porta lisa de correr suspensa em madeira com batente</t>
  </si>
  <si>
    <t>7.8</t>
  </si>
  <si>
    <t>33.12.011</t>
  </si>
  <si>
    <t>Esmalte à base de água em madeira, inclusive preparo</t>
  </si>
  <si>
    <t>7.9</t>
  </si>
  <si>
    <t>28.01.040</t>
  </si>
  <si>
    <t>Ferragem completa com maçaneta tipo alavanca, para porta interna com 1 folha</t>
  </si>
  <si>
    <t>cj</t>
  </si>
  <si>
    <t>7.10</t>
  </si>
  <si>
    <t>24.01.190</t>
  </si>
  <si>
    <t>Caixilho fixo em tela de aço galvanizado tipo ondulada com malha de 1/2", fio 12, com requadro em cantoneira de aço carbono, sob medida</t>
  </si>
  <si>
    <t>7.11</t>
  </si>
  <si>
    <t>33.11.050</t>
  </si>
  <si>
    <t>Esmalte à base água em superfície metálica, inclusive preparo</t>
  </si>
  <si>
    <t>7.12</t>
  </si>
  <si>
    <t>14.30.020</t>
  </si>
  <si>
    <t>Divisória em placas de granilite com espessura de 3 cm</t>
  </si>
  <si>
    <t>7.13</t>
  </si>
  <si>
    <t>25.02.211</t>
  </si>
  <si>
    <t>Porta veneziana de abrir em alumínio - cor branca</t>
  </si>
  <si>
    <t>7.14</t>
  </si>
  <si>
    <t>Tarjeta tipo livre/ocupado para porta de banheiro</t>
  </si>
  <si>
    <t>7.15</t>
  </si>
  <si>
    <t>Vaso sanitário sifonado com caixa acoplada, louça branca - padrão alto - fornecimento e instalação</t>
  </si>
  <si>
    <t>7.16</t>
  </si>
  <si>
    <t>Assento sanitário convencional - fornecimento e instalação</t>
  </si>
  <si>
    <t>7.17</t>
  </si>
  <si>
    <t>44.03.050</t>
  </si>
  <si>
    <t>Dispenser papel higiênico em ABS para rolão 300 / 600 m, com visor</t>
  </si>
  <si>
    <t>7.18</t>
  </si>
  <si>
    <t>43.02.140</t>
  </si>
  <si>
    <t>Chuveiro elétrico de 5.500 W / 220 V em PVC</t>
  </si>
  <si>
    <t>7.19</t>
  </si>
  <si>
    <t>Tanque de louça branca suspenso, 18l ou equivalente - fornecimento e instalação</t>
  </si>
  <si>
    <t>7.20</t>
  </si>
  <si>
    <t>Mictório sifonado louça branca - Padrão médio - Fornecimento e instalação</t>
  </si>
  <si>
    <t>7.21</t>
  </si>
  <si>
    <t>44.01.270</t>
  </si>
  <si>
    <t>Cuba de louça de embutir oval</t>
  </si>
  <si>
    <t>7.22</t>
  </si>
  <si>
    <t>44.02.062</t>
  </si>
  <si>
    <t>Tampo/bancada em granito, com frontão, espessura de 2 cm, acabamento polido</t>
  </si>
  <si>
    <t>7.23</t>
  </si>
  <si>
    <t>44.03.130</t>
  </si>
  <si>
    <t>Saboneteira tipo dispenser, para refil de 800 ml</t>
  </si>
  <si>
    <t>7.24</t>
  </si>
  <si>
    <t>44.03.180</t>
  </si>
  <si>
    <t>Dispenser toalheiro em ABS, para folhas</t>
  </si>
  <si>
    <t>7.25</t>
  </si>
  <si>
    <t>26.04.010</t>
  </si>
  <si>
    <t>Espelho em vidro cristal liso, espessura de 4 mm</t>
  </si>
  <si>
    <t>7.26</t>
  </si>
  <si>
    <t>44.01.100</t>
  </si>
  <si>
    <t>Lavatório de louça sem coluna</t>
  </si>
  <si>
    <t>7.27</t>
  </si>
  <si>
    <t>30.08.060</t>
  </si>
  <si>
    <t>Bacia sifonada de louça para pessoas com mobilidade reduzida - capacidade de 6 litros</t>
  </si>
  <si>
    <t>7.28</t>
  </si>
  <si>
    <t>30.01.030</t>
  </si>
  <si>
    <t>Barra de apoio reta, para pessoas com mobilidade reduzida, em tubo de aço inoxidável de 1 1/2´ x 800 mm</t>
  </si>
  <si>
    <t>7.29</t>
  </si>
  <si>
    <t>30.01.010</t>
  </si>
  <si>
    <t>Barra de apoio reta, para pessoas com mobilidade reduzida, em tubo de aço inoxidável de 1 1/2´</t>
  </si>
  <si>
    <t>7.30</t>
  </si>
  <si>
    <t>30.01.020</t>
  </si>
  <si>
    <t>Barra de apoio reta, para pessoas com mobilidade reduzida, em tubo de
aço inoxidável de 1 1/2´ x 500 mm</t>
  </si>
  <si>
    <t>7.31</t>
  </si>
  <si>
    <t>30.01.061</t>
  </si>
  <si>
    <t>Barra de apoio lateral para lavatório, para pessoas com mobilidade
reduzida, em tubo de aço inoxidável de 1.1/4", comprimento 25 a 30 cm</t>
  </si>
  <si>
    <t>7.32</t>
  </si>
  <si>
    <t>Puxador para PCD, fixado na porta - fornecimento e instalação</t>
  </si>
  <si>
    <t>7.33</t>
  </si>
  <si>
    <t>30.04.060</t>
  </si>
  <si>
    <t>Revestimento em chapa de aço inoxidável para proteção de portas, altura de 40 cm</t>
  </si>
  <si>
    <t>7.34</t>
  </si>
  <si>
    <t>97.02.036</t>
  </si>
  <si>
    <t>Placa de identificação em PVC com texto em vinil</t>
  </si>
  <si>
    <t>HIDROSSANITÁRIO</t>
  </si>
  <si>
    <t>8.1</t>
  </si>
  <si>
    <t>46.01.030</t>
  </si>
  <si>
    <t>Tubo de PVC rígido soldável marrom, DN= 32 mm, (1´), inclusive conexões</t>
  </si>
  <si>
    <t>8.2</t>
  </si>
  <si>
    <t>46.01.020</t>
  </si>
  <si>
    <t>Tubo de PVC rígido soldável marrom, DN= 25 mm, (3/4´), inclusive conexões</t>
  </si>
  <si>
    <t>8.3</t>
  </si>
  <si>
    <t>46.01.050</t>
  </si>
  <si>
    <t>Tubo de PVC rígido soldável marrom, DN= 50 mm, (1 1/2´), inclusiveconexões</t>
  </si>
  <si>
    <t>8.4</t>
  </si>
  <si>
    <t>46.02.070</t>
  </si>
  <si>
    <t>Tubo de PVC rígido branco PxB com virola e anel de borracha, linha esgoto série normal, DN= 100 mm, inclusive conexões</t>
  </si>
  <si>
    <t>8.5</t>
  </si>
  <si>
    <t>46.02.060</t>
  </si>
  <si>
    <t>Tubo de PVC rígido branco PxB com virola e anel de borracha, linha esgoto série normal, DN= 75 mm, inclusive conexões</t>
  </si>
  <si>
    <t>8.6</t>
  </si>
  <si>
    <t>46.02.050</t>
  </si>
  <si>
    <t>Tubo de PVC rígido branco PxB com virola e anel de borracha, linha esgoto série normal, DN= 50 mm, inclusive conexões</t>
  </si>
  <si>
    <t>8.7</t>
  </si>
  <si>
    <t>46.02.010</t>
  </si>
  <si>
    <t>Tubo de PVC rígido branco, pontas lisas, soldável, linha esgoto série normal, DN= 40 mm, inclusive conexões</t>
  </si>
  <si>
    <t>8.8</t>
  </si>
  <si>
    <t>49.03.020</t>
  </si>
  <si>
    <t>Caixa de gordura em alvenaria, 600 x 600 x 600 mm</t>
  </si>
  <si>
    <t>8.9</t>
  </si>
  <si>
    <t>49.01.030</t>
  </si>
  <si>
    <t>Caixa sifonada de PVC rígido de 150 x 150 x 50 mm, com grelha</t>
  </si>
  <si>
    <t>8.10</t>
  </si>
  <si>
    <t>49.01.050</t>
  </si>
  <si>
    <t>Caixa sifonada de PVC rígido de 250 x 172 x 50 mm, com tampa cega</t>
  </si>
  <si>
    <t>8.11</t>
  </si>
  <si>
    <t>47.02.020</t>
  </si>
  <si>
    <t>Registro de gaveta em latão fundido cromado com canopla, DN= 3/4´ - linha especial</t>
  </si>
  <si>
    <t>8.12</t>
  </si>
  <si>
    <t>47.02.110</t>
  </si>
  <si>
    <t>Registro de pressão em latão fundido cromado com canopla, DN= 3/4´ - linha especial</t>
  </si>
  <si>
    <t>8.13</t>
  </si>
  <si>
    <t>44.03.400</t>
  </si>
  <si>
    <t>Torneira curta com rosca para uso geral, em latão fundido cromado, DN= 3/4´</t>
  </si>
  <si>
    <t>8.14</t>
  </si>
  <si>
    <t>44.03.645</t>
  </si>
  <si>
    <t>Torneira de mesa automática, acionamento hidromecânico, em latão
cromado, DN= 1/2´ou 3/4´</t>
  </si>
  <si>
    <t>8.15</t>
  </si>
  <si>
    <t>44.03.315</t>
  </si>
  <si>
    <t>Torneira de mesa com bica móvel e alavanca</t>
  </si>
  <si>
    <t>8.16</t>
  </si>
  <si>
    <t>44.20.100</t>
  </si>
  <si>
    <t>Engate flexível metálico DN= 1/2´</t>
  </si>
  <si>
    <t>8.17</t>
  </si>
  <si>
    <t>44.20.260</t>
  </si>
  <si>
    <t>Sifão plástico com copo, rígido, de 1 1/4´ x 2´</t>
  </si>
  <si>
    <t>8.18</t>
  </si>
  <si>
    <t>44.20.650</t>
  </si>
  <si>
    <t>Válvula de metal cromado de 1´</t>
  </si>
  <si>
    <t>ELÉTRICA</t>
  </si>
  <si>
    <t>9.1</t>
  </si>
  <si>
    <t>37.03.200</t>
  </si>
  <si>
    <t>Quadro de distribuição universal de embutir, para disjuntores 16 DIN /12 Bolt-on - 150 A - com barramento</t>
  </si>
  <si>
    <t>9.2</t>
  </si>
  <si>
    <t>37.17.070</t>
  </si>
  <si>
    <t>Dispositivo diferencial residual de 40 A x 30 mA - 2 polos</t>
  </si>
  <si>
    <t>9.3</t>
  </si>
  <si>
    <t>37.24.032</t>
  </si>
  <si>
    <t>Supressor de surto monofásico, corrente nominal 20 kA, Imax. de surto
50 até 80 kA</t>
  </si>
  <si>
    <t>9.4</t>
  </si>
  <si>
    <t>37.13.660</t>
  </si>
  <si>
    <t>Disjuntor termomagnético, tripolar 220/380 V, corrente de 60 A até 100 A</t>
  </si>
  <si>
    <t>9.5</t>
  </si>
  <si>
    <t>37.13.630</t>
  </si>
  <si>
    <t>Disjuntor termomagnético, bipolar 220/380 V, corrente de 10 A até 50 A</t>
  </si>
  <si>
    <t>9.6</t>
  </si>
  <si>
    <t>37.13.600</t>
  </si>
  <si>
    <t>Disjuntor termomagnético, unipolar 127/220 V, corrente de 10 A até 30 A</t>
  </si>
  <si>
    <t>9.7</t>
  </si>
  <si>
    <t>38.19.220</t>
  </si>
  <si>
    <t>Eletroduto de PVC corrugado flexível reforçado, diâmetro externo de 32 mm</t>
  </si>
  <si>
    <t>9.8</t>
  </si>
  <si>
    <t>38.19.210</t>
  </si>
  <si>
    <t>Eletroduto de PVC corrugado flexível reforçado, diâmetro externo de 25 mm</t>
  </si>
  <si>
    <t>9.9</t>
  </si>
  <si>
    <t>39.21.010</t>
  </si>
  <si>
    <t>Cabo de cobre flexível de 1,5 mm², isolamento 0,6/1kV - isolação HEPR 90°C</t>
  </si>
  <si>
    <t>9.10</t>
  </si>
  <si>
    <t>39.21.020</t>
  </si>
  <si>
    <t>Cabo de cobre flexível de 2,5 mm², isolamento 0,6/1kV - isolação HEPR 90°C</t>
  </si>
  <si>
    <t>9.11</t>
  </si>
  <si>
    <t>39.21.030</t>
  </si>
  <si>
    <t>Cabo de cobre flexível de 4 mm², isolamento 0,6/1kV - isolação HEPR90°C</t>
  </si>
  <si>
    <t>9.12</t>
  </si>
  <si>
    <t>39.21.040</t>
  </si>
  <si>
    <t>Cabo de cobre flexível de 6 mm², isolamento 0,6/1kV - isolação HEPR 90°C</t>
  </si>
  <si>
    <t>9.13</t>
  </si>
  <si>
    <t>40.04.480</t>
  </si>
  <si>
    <t>Conjunto 1 interruptor simples e 1 tomada 2P+T de 10 A, completo</t>
  </si>
  <si>
    <t>9.14</t>
  </si>
  <si>
    <t>40.05.020</t>
  </si>
  <si>
    <t>Interruptor com 1 tecla simples e placa</t>
  </si>
  <si>
    <t>9.15</t>
  </si>
  <si>
    <t>40.04.470</t>
  </si>
  <si>
    <t>Conjunto 2 tomadas 2P+T de 10 A, completo</t>
  </si>
  <si>
    <t>9.16</t>
  </si>
  <si>
    <t>40.04.460</t>
  </si>
  <si>
    <t>Tomada 2P+T de 20 A - 250 V, completa</t>
  </si>
  <si>
    <t>9.17</t>
  </si>
  <si>
    <t>40.07.010</t>
  </si>
  <si>
    <t>Caixa em PVC de 4´ x 2´</t>
  </si>
  <si>
    <t>9.18</t>
  </si>
  <si>
    <t>40.07.040</t>
  </si>
  <si>
    <t>Caixa em PVC octogonal de 4´ x 4´</t>
  </si>
  <si>
    <t>9.19</t>
  </si>
  <si>
    <t>41.20.080</t>
  </si>
  <si>
    <t>Plafon plástico e/ou PVC para acabamento de ponto de luz, com soquete E-27</t>
  </si>
  <si>
    <t>9.20</t>
  </si>
  <si>
    <t>41.13.200</t>
  </si>
  <si>
    <t>Luminária blindada oval de sobrepor ou arandela</t>
  </si>
  <si>
    <t>9.21</t>
  </si>
  <si>
    <t>41.02.580</t>
  </si>
  <si>
    <t>Lâmpada LED 13,5W, com base E-27, 1400 até 1510 lm</t>
  </si>
  <si>
    <t>9.22</t>
  </si>
  <si>
    <t>41.14.620</t>
  </si>
  <si>
    <t>Luminária retangular de sobrepor tipo calha aberta com refletor e aletas parabólicas para 2 lâmpadas tubulares LED de 18W</t>
  </si>
  <si>
    <t>9.23</t>
  </si>
  <si>
    <t>41.02.551</t>
  </si>
  <si>
    <t>Lâmpada LED tubular T8 com base G13, de 1850 até 2000 Im ‐ 18W</t>
  </si>
  <si>
    <t>9.24</t>
  </si>
  <si>
    <t>40.11.010</t>
  </si>
  <si>
    <t>Relé fotoelétrico 50/60 Hz, 110/220 V, 1200 VA, completo</t>
  </si>
  <si>
    <t>SPDA - SISTEMA DE PROTEÇÃO CONTRA DESCARGAS ATMOSFÉRICAS</t>
  </si>
  <si>
    <t>10.1</t>
  </si>
  <si>
    <t>10.2</t>
  </si>
  <si>
    <t>06.11.040</t>
  </si>
  <si>
    <t>Reaterro manual apiloado sem controle de compactação</t>
  </si>
  <si>
    <t>10.3</t>
  </si>
  <si>
    <t>42.01.086</t>
  </si>
  <si>
    <t>Captor tipo terminal aéreo, h= 300 mm em alumínio</t>
  </si>
  <si>
    <t>10.4</t>
  </si>
  <si>
    <t>42.05.290</t>
  </si>
  <si>
    <t>Suporte para fixação de terminal aéreo e/ou de cabo de cobre nu, com base plana</t>
  </si>
  <si>
    <t>10.5</t>
  </si>
  <si>
    <t>42.05.310</t>
  </si>
  <si>
    <t>Caixa de inspeção do terra cilíndrica em PVC rígido, diâmetro de 300 mm ‐ h=250 mm</t>
  </si>
  <si>
    <t>10.6</t>
  </si>
  <si>
    <t>42.05.300</t>
  </si>
  <si>
    <t>Tampa para caixa de inspeção cilíndrica, aço galvanizado</t>
  </si>
  <si>
    <t>10.7</t>
  </si>
  <si>
    <t>42.05.210</t>
  </si>
  <si>
    <t>Haste de aterramento de 5/8´ x 3 m</t>
  </si>
  <si>
    <t>10.8</t>
  </si>
  <si>
    <t>42.05.160</t>
  </si>
  <si>
    <t>Conector olhal cabo/haste de 5/8´</t>
  </si>
  <si>
    <t>10.9</t>
  </si>
  <si>
    <t>42.05.440</t>
  </si>
  <si>
    <t>Barra condutora chata em alumínio de 7/8´ x 1/8´, inclusive acessórios de fixação</t>
  </si>
  <si>
    <t>10.10</t>
  </si>
  <si>
    <t>38.01.060</t>
  </si>
  <si>
    <t>Eletroduto de PVC rígido roscável de 1´ ‐ com acessórios</t>
  </si>
  <si>
    <t>10.11</t>
  </si>
  <si>
    <t>39.04.080</t>
  </si>
  <si>
    <t>Cabo de cobre nu, têmpera mole, classe 2, de 50 mm²</t>
  </si>
  <si>
    <t>10.12</t>
  </si>
  <si>
    <t>42.05.120</t>
  </si>
  <si>
    <t>Conector de emenda em latão para cabo de até 50 mm² com 4 parafusos</t>
  </si>
  <si>
    <t>10.13</t>
  </si>
  <si>
    <t>42.05.100</t>
  </si>
  <si>
    <t>Caixa de inspeção suspensa</t>
  </si>
  <si>
    <t>10.14</t>
  </si>
  <si>
    <t>42.05.520</t>
  </si>
  <si>
    <t>Suporte para fixação de fita de alumínio 7/8´ x 1/8´, com base plana</t>
  </si>
  <si>
    <t>10.15</t>
  </si>
  <si>
    <t>42.05.380</t>
  </si>
  <si>
    <t>Caixa de equalização, de embutir, em aço com barramento, de 200 x 200 mm e tampa</t>
  </si>
  <si>
    <t>SERVIÇOS FINAIS</t>
  </si>
  <si>
    <t>11.1</t>
  </si>
  <si>
    <t>04.09.020</t>
  </si>
  <si>
    <t>Retirada de esquadria metálica em geral</t>
  </si>
  <si>
    <t>11.2</t>
  </si>
  <si>
    <t>04.09.160</t>
  </si>
  <si>
    <t>Retirada de entelamento metálico em geral</t>
  </si>
  <si>
    <t>11.3</t>
  </si>
  <si>
    <t>24.20.090</t>
  </si>
  <si>
    <t>Solda MIG em esquadrias metálicas</t>
  </si>
  <si>
    <t>11.4</t>
  </si>
  <si>
    <t>11.5</t>
  </si>
  <si>
    <t>24.20.020</t>
  </si>
  <si>
    <t>Recolocação de esquadrias metálicas</t>
  </si>
  <si>
    <t>11.6</t>
  </si>
  <si>
    <t>03.02.040</t>
  </si>
  <si>
    <t>Demolição manual de alvenaria de elevação ou elemento vazado, incluindo revestimento</t>
  </si>
  <si>
    <t>11.7</t>
  </si>
  <si>
    <t>14.20.010</t>
  </si>
  <si>
    <t>Vergas, contravergas e pilaretes de concreto armado - completo</t>
  </si>
  <si>
    <t>11.8</t>
  </si>
  <si>
    <t>24.03.930</t>
  </si>
  <si>
    <t>Porta de enrolar automatizada, em chapa de aço galvanizada microperfurada, com pintura eletrostática, com controle remoto</t>
  </si>
  <si>
    <t>11.9</t>
  </si>
  <si>
    <t>34.20.080</t>
  </si>
  <si>
    <t>Tela de aço galvanizado fio nº 10 BWG, malha de 2´, tipo alambrado de
segurança</t>
  </si>
  <si>
    <t>11.10</t>
  </si>
  <si>
    <t>55.01.020</t>
  </si>
  <si>
    <t>Limpeza final da obra</t>
  </si>
  <si>
    <t>TOTAL SEM BDI</t>
  </si>
  <si>
    <t>TOTAL COM BDI</t>
  </si>
  <si>
    <t>VALOR TOTAL ESTIMADO</t>
  </si>
  <si>
    <t>PILAR DO SUL-SP, 28 DE AGOSTO DE 2025.</t>
  </si>
  <si>
    <t>PLANILHA DE COMPOSIÇÃO 1 - ADMINISTRAÇÃO LOCAL</t>
  </si>
  <si>
    <t xml:space="preserve">CÓDIGO </t>
  </si>
  <si>
    <t>EQUIPE TÉCNICA</t>
  </si>
  <si>
    <t>UNIDADE</t>
  </si>
  <si>
    <t>QUANTIDADE</t>
  </si>
  <si>
    <t xml:space="preserve">CUSTO UNITÁRIO </t>
  </si>
  <si>
    <t>CUSTO TOTAL</t>
  </si>
  <si>
    <t>ENGENHEIRO CIVIL DE OBRA PLENO (HORISTA)</t>
  </si>
  <si>
    <t>H</t>
  </si>
  <si>
    <t xml:space="preserve">TECNICO DE EDIFICACOES (HORISTA) </t>
  </si>
  <si>
    <t>TOTAL</t>
  </si>
  <si>
    <r>
      <rPr>
        <b/>
        <sz val="12"/>
        <color rgb="FF000000"/>
        <rFont val="Arial Narrow"/>
        <charset val="134"/>
      </rPr>
      <t xml:space="preserve">FONTE: </t>
    </r>
    <r>
      <rPr>
        <sz val="12"/>
        <color rgb="FF000000"/>
        <rFont val="Arial Narrow"/>
        <charset val="134"/>
      </rPr>
      <t xml:space="preserve">SINAPI JULHO/2025 - COM DESONERAÇÃO </t>
    </r>
  </si>
  <si>
    <t xml:space="preserve">ENGENHEIRO CIVIL </t>
  </si>
  <si>
    <t xml:space="preserve">6H/MÊS X 4 MESES = 24 HORAS </t>
  </si>
  <si>
    <t>TÉCNICO EDIFICAÇÕES</t>
  </si>
  <si>
    <t xml:space="preserve">45H/MÊS X 4 MESES = 180 HORAS </t>
  </si>
  <si>
    <t>CRONOGRAMA FÍSICO-FINANCEIRO</t>
  </si>
  <si>
    <t>PRAZO DE EXECUÇÃO: 4 MESES</t>
  </si>
  <si>
    <t>1º MÊS</t>
  </si>
  <si>
    <t>2º MÊS</t>
  </si>
  <si>
    <t>3º MÊS</t>
  </si>
  <si>
    <t>4º MÊS</t>
  </si>
  <si>
    <t>SERVIÇOS</t>
  </si>
  <si>
    <t>VALOR DA ETAPA</t>
  </si>
  <si>
    <t>% DA ETAPA</t>
  </si>
  <si>
    <t>VALOR</t>
  </si>
  <si>
    <t>%</t>
  </si>
  <si>
    <t>RESUMO DO ORÇAMENTO</t>
  </si>
  <si>
    <t>TOTAL (R$)</t>
  </si>
  <si>
    <t>TOTAL (%)</t>
  </si>
  <si>
    <t>ACUMULADO (R$)</t>
  </si>
  <si>
    <t>ACUMULADO (%)</t>
  </si>
  <si>
    <r>
      <rPr>
        <b/>
        <sz val="13"/>
        <rFont val="Arial"/>
        <charset val="1"/>
      </rPr>
      <t>OBS.: 1 -</t>
    </r>
    <r>
      <rPr>
        <sz val="13"/>
        <rFont val="Arial"/>
        <charset val="1"/>
      </rPr>
      <t xml:space="preserve"> OS PRAZOS DAS ETAPAS SERÃO CONSIDERADOS A PARTIR DA DATA DA ASSINATURA DA ORDEM DE SERVIÇO INICIAL EMITIDA  PELA PREFEITURA.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</si>
</sst>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165" formatCode="_-&quot;R$&quot;* #,##0.00_-;\-&quot;R$&quot;* #,##0.00_-;_-&quot;R$&quot;* &quot;-&quot;??_-;_-@_-"/>
    <numFmt numFmtId="166" formatCode="_(&quot;R$&quot;* #,##0.00_);_(&quot;R$&quot;* \(#,##0.00\);_(&quot;R$&quot;* \-??_);_(@_)"/>
    <numFmt numFmtId="167" formatCode="_(* #,##0.00_);_(* \(#,##0.00\);_(* \-??_);_(@_)"/>
    <numFmt numFmtId="168" formatCode="&quot;R$ &quot;#,##0.00"/>
    <numFmt numFmtId="169" formatCode="&quot;R$ &quot;#,##0.00_);[Red]&quot;(R$ &quot;#,###.00\)"/>
    <numFmt numFmtId="170" formatCode="[$R$-416]\ #,##0.00;[Red]\-[$R$-416]\ #,##0.00"/>
    <numFmt numFmtId="171" formatCode="0.00_);[Red]\(0.00\)"/>
    <numFmt numFmtId="172" formatCode="&quot;R$&quot;\ #,##0.00_);[Red]\(&quot;R$&quot;\ #,###.00\)"/>
  </numFmts>
  <fonts count="42">
    <font>
      <sz val="11"/>
      <color rgb="FF000000"/>
      <name val="Calibri"/>
      <charset val="1"/>
    </font>
    <font>
      <sz val="13"/>
      <color rgb="FF800000"/>
      <name val="Times New Roman"/>
      <charset val="1"/>
    </font>
    <font>
      <b/>
      <sz val="13"/>
      <name val="Arial"/>
      <charset val="1"/>
    </font>
    <font>
      <sz val="13"/>
      <name val="Arial"/>
      <charset val="1"/>
    </font>
    <font>
      <sz val="13"/>
      <color theme="0"/>
      <name val="Arial"/>
      <charset val="1"/>
    </font>
    <font>
      <sz val="13"/>
      <color rgb="FF000000"/>
      <name val="Arial"/>
      <charset val="1"/>
    </font>
    <font>
      <sz val="12"/>
      <color rgb="FF000000"/>
      <name val="Calibri"/>
      <charset val="134"/>
    </font>
    <font>
      <sz val="13"/>
      <color rgb="FF800000"/>
      <name val="Arial"/>
      <charset val="134"/>
    </font>
    <font>
      <b/>
      <sz val="13"/>
      <name val="Arial"/>
      <charset val="134"/>
    </font>
    <font>
      <b/>
      <sz val="12"/>
      <name val="Arial Narrow"/>
      <charset val="134"/>
    </font>
    <font>
      <sz val="12"/>
      <name val="Arial Narrow"/>
      <charset val="134"/>
    </font>
    <font>
      <sz val="12"/>
      <color rgb="FF000000"/>
      <name val="Arial Narrow"/>
      <charset val="134"/>
    </font>
    <font>
      <b/>
      <sz val="12"/>
      <color rgb="FF000000"/>
      <name val="Arial Narrow"/>
      <charset val="134"/>
    </font>
    <font>
      <sz val="14"/>
      <color rgb="FF000000"/>
      <name val="Arial"/>
      <charset val="134"/>
    </font>
    <font>
      <sz val="14"/>
      <color rgb="FF000000"/>
      <name val="Arial"/>
      <charset val="1"/>
    </font>
    <font>
      <b/>
      <sz val="14"/>
      <color rgb="FF000000"/>
      <name val="Arial"/>
      <charset val="134"/>
    </font>
    <font>
      <sz val="14"/>
      <name val="Arial"/>
      <charset val="134"/>
    </font>
    <font>
      <b/>
      <sz val="14"/>
      <name val="Arial"/>
      <charset val="134"/>
    </font>
    <font>
      <b/>
      <sz val="14"/>
      <color rgb="FF800000"/>
      <name val="Arial"/>
      <charset val="134"/>
    </font>
    <font>
      <b/>
      <sz val="14"/>
      <name val="Arial"/>
    </font>
    <font>
      <sz val="10"/>
      <name val="Arial"/>
      <charset val="134"/>
    </font>
    <font>
      <sz val="11"/>
      <color rgb="FFFFFFFF"/>
      <name val="Calibri"/>
      <charset val="1"/>
    </font>
    <font>
      <sz val="11"/>
      <color rgb="FF800080"/>
      <name val="Calibri"/>
      <charset val="1"/>
    </font>
    <font>
      <sz val="11"/>
      <color rgb="FF008000"/>
      <name val="Calibri"/>
      <charset val="1"/>
    </font>
    <font>
      <b/>
      <sz val="11"/>
      <color rgb="FFFF9900"/>
      <name val="Calibri"/>
      <charset val="1"/>
    </font>
    <font>
      <b/>
      <sz val="11"/>
      <color rgb="FFFFFFFF"/>
      <name val="Calibri"/>
      <charset val="1"/>
    </font>
    <font>
      <sz val="11"/>
      <color rgb="FFFF9900"/>
      <name val="Calibri"/>
      <charset val="1"/>
    </font>
    <font>
      <sz val="11"/>
      <color rgb="FF333399"/>
      <name val="Calibri"/>
      <charset val="1"/>
    </font>
    <font>
      <i/>
      <sz val="11"/>
      <color rgb="FF808080"/>
      <name val="Calibri"/>
      <charset val="1"/>
    </font>
    <font>
      <b/>
      <sz val="15"/>
      <color rgb="FF003366"/>
      <name val="Calibri"/>
      <charset val="1"/>
    </font>
    <font>
      <b/>
      <sz val="13"/>
      <color rgb="FF003366"/>
      <name val="Calibri"/>
      <charset val="1"/>
    </font>
    <font>
      <b/>
      <sz val="11"/>
      <color rgb="FF003366"/>
      <name val="Calibri"/>
      <charset val="1"/>
    </font>
    <font>
      <sz val="11"/>
      <color rgb="FF993300"/>
      <name val="Calibri"/>
      <charset val="1"/>
    </font>
    <font>
      <sz val="10"/>
      <name val="Arial"/>
      <charset val="1"/>
    </font>
    <font>
      <sz val="10"/>
      <color rgb="FF000000"/>
      <name val="MS Sans Serif"/>
      <charset val="1"/>
    </font>
    <font>
      <sz val="11"/>
      <color rgb="FF000000"/>
      <name val="Arial1"/>
      <charset val="1"/>
    </font>
    <font>
      <sz val="10"/>
      <name val="MS Sans Serif"/>
      <charset val="1"/>
    </font>
    <font>
      <b/>
      <sz val="11"/>
      <color rgb="FF333333"/>
      <name val="Calibri"/>
      <charset val="1"/>
    </font>
    <font>
      <sz val="11"/>
      <color rgb="FFFF0000"/>
      <name val="Calibri"/>
      <charset val="1"/>
    </font>
    <font>
      <b/>
      <sz val="18"/>
      <color rgb="FF003366"/>
      <name val="Cambria"/>
      <charset val="1"/>
    </font>
    <font>
      <b/>
      <sz val="11"/>
      <color rgb="FF000000"/>
      <name val="Calibri"/>
      <charset val="1"/>
    </font>
    <font>
      <sz val="11"/>
      <color rgb="FF000000"/>
      <name val="Calibri"/>
      <charset val="1"/>
    </font>
  </fonts>
  <fills count="33">
    <fill>
      <patternFill patternType="none"/>
    </fill>
    <fill>
      <patternFill patternType="gray125"/>
    </fill>
    <fill>
      <patternFill patternType="solid">
        <fgColor theme="0" tint="-0.499984740745262"/>
        <bgColor rgb="FF969696"/>
      </patternFill>
    </fill>
    <fill>
      <patternFill patternType="lightUp"/>
    </fill>
    <fill>
      <patternFill patternType="solid">
        <fgColor theme="0" tint="-4.9989318521683403E-2"/>
        <bgColor rgb="FFFFFFFF"/>
      </patternFill>
    </fill>
    <fill>
      <patternFill patternType="solid">
        <fgColor rgb="FFA6A6A6"/>
        <bgColor rgb="FF969696"/>
      </patternFill>
    </fill>
    <fill>
      <patternFill patternType="solid">
        <fgColor theme="0" tint="-0.499984740745262"/>
        <bgColor rgb="FFFFFFFF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rgb="FFFFFFFF"/>
        <bgColor rgb="FFF2F2F2"/>
      </patternFill>
    </fill>
    <fill>
      <patternFill patternType="solid">
        <fgColor theme="0" tint="-0.499984740745262"/>
        <bgColor indexed="55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00A933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A933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93">
    <xf numFmtId="0" fontId="0" fillId="0" borderId="0"/>
    <xf numFmtId="165" fontId="20" fillId="0" borderId="0" applyBorder="0" applyAlignment="0" applyProtection="0"/>
    <xf numFmtId="9" fontId="41" fillId="0" borderId="0" applyBorder="0" applyProtection="0"/>
    <xf numFmtId="0" fontId="41" fillId="11" borderId="0" applyBorder="0" applyProtection="0"/>
    <xf numFmtId="0" fontId="41" fillId="12" borderId="0" applyBorder="0" applyProtection="0"/>
    <xf numFmtId="0" fontId="41" fillId="13" borderId="0" applyBorder="0" applyProtection="0"/>
    <xf numFmtId="0" fontId="41" fillId="14" borderId="0" applyBorder="0" applyProtection="0"/>
    <xf numFmtId="0" fontId="41" fillId="15" borderId="0" applyBorder="0" applyProtection="0"/>
    <xf numFmtId="0" fontId="41" fillId="16" borderId="0" applyBorder="0" applyProtection="0"/>
    <xf numFmtId="0" fontId="41" fillId="11" borderId="0" applyBorder="0" applyProtection="0"/>
    <xf numFmtId="0" fontId="41" fillId="12" borderId="0" applyBorder="0" applyProtection="0"/>
    <xf numFmtId="0" fontId="41" fillId="13" borderId="0" applyBorder="0" applyProtection="0"/>
    <xf numFmtId="0" fontId="41" fillId="14" borderId="0" applyBorder="0" applyProtection="0"/>
    <xf numFmtId="0" fontId="41" fillId="15" borderId="0" applyBorder="0" applyProtection="0"/>
    <xf numFmtId="0" fontId="41" fillId="16" borderId="0" applyBorder="0" applyProtection="0"/>
    <xf numFmtId="0" fontId="41" fillId="17" borderId="0" applyBorder="0" applyProtection="0"/>
    <xf numFmtId="0" fontId="41" fillId="18" borderId="0" applyBorder="0" applyProtection="0"/>
    <xf numFmtId="0" fontId="41" fillId="19" borderId="0" applyBorder="0" applyProtection="0"/>
    <xf numFmtId="0" fontId="41" fillId="14" borderId="0" applyBorder="0" applyProtection="0"/>
    <xf numFmtId="0" fontId="41" fillId="17" borderId="0" applyBorder="0" applyProtection="0"/>
    <xf numFmtId="0" fontId="41" fillId="20" borderId="0" applyBorder="0" applyProtection="0"/>
    <xf numFmtId="0" fontId="41" fillId="17" borderId="0" applyBorder="0" applyProtection="0"/>
    <xf numFmtId="0" fontId="41" fillId="18" borderId="0" applyBorder="0" applyProtection="0"/>
    <xf numFmtId="0" fontId="41" fillId="19" borderId="0" applyBorder="0" applyProtection="0"/>
    <xf numFmtId="0" fontId="41" fillId="14" borderId="0" applyBorder="0" applyProtection="0"/>
    <xf numFmtId="0" fontId="41" fillId="17" borderId="0" applyBorder="0" applyProtection="0"/>
    <xf numFmtId="0" fontId="41" fillId="20" borderId="0" applyBorder="0" applyProtection="0"/>
    <xf numFmtId="0" fontId="21" fillId="21" borderId="0" applyBorder="0" applyProtection="0"/>
    <xf numFmtId="0" fontId="21" fillId="18" borderId="0" applyBorder="0" applyProtection="0"/>
    <xf numFmtId="0" fontId="21" fillId="19" borderId="0" applyBorder="0" applyProtection="0"/>
    <xf numFmtId="0" fontId="21" fillId="22" borderId="0" applyBorder="0" applyProtection="0"/>
    <xf numFmtId="0" fontId="21" fillId="23" borderId="0" applyBorder="0" applyProtection="0"/>
    <xf numFmtId="0" fontId="21" fillId="24" borderId="0" applyBorder="0" applyProtection="0"/>
    <xf numFmtId="0" fontId="21" fillId="21" borderId="0" applyBorder="0" applyProtection="0"/>
    <xf numFmtId="0" fontId="21" fillId="18" borderId="0" applyBorder="0" applyProtection="0"/>
    <xf numFmtId="0" fontId="21" fillId="19" borderId="0" applyBorder="0" applyProtection="0"/>
    <xf numFmtId="0" fontId="21" fillId="22" borderId="0" applyBorder="0" applyProtection="0"/>
    <xf numFmtId="0" fontId="21" fillId="23" borderId="0" applyBorder="0" applyProtection="0"/>
    <xf numFmtId="0" fontId="21" fillId="24" borderId="0" applyBorder="0" applyProtection="0"/>
    <xf numFmtId="0" fontId="21" fillId="25" borderId="0" applyBorder="0" applyProtection="0"/>
    <xf numFmtId="0" fontId="21" fillId="26" borderId="0" applyBorder="0" applyProtection="0"/>
    <xf numFmtId="0" fontId="21" fillId="27" borderId="0" applyBorder="0" applyProtection="0"/>
    <xf numFmtId="0" fontId="21" fillId="22" borderId="0" applyBorder="0" applyProtection="0"/>
    <xf numFmtId="0" fontId="21" fillId="23" borderId="0" applyBorder="0" applyProtection="0"/>
    <xf numFmtId="0" fontId="21" fillId="28" borderId="0" applyBorder="0" applyProtection="0"/>
    <xf numFmtId="0" fontId="22" fillId="12" borderId="0" applyBorder="0" applyProtection="0"/>
    <xf numFmtId="0" fontId="23" fillId="13" borderId="0" applyBorder="0" applyProtection="0"/>
    <xf numFmtId="0" fontId="24" fillId="29" borderId="16" applyProtection="0"/>
    <xf numFmtId="0" fontId="25" fillId="30" borderId="17" applyProtection="0"/>
    <xf numFmtId="0" fontId="24" fillId="29" borderId="16" applyProtection="0"/>
    <xf numFmtId="0" fontId="25" fillId="30" borderId="17" applyProtection="0"/>
    <xf numFmtId="0" fontId="26" fillId="0" borderId="18" applyProtection="0"/>
    <xf numFmtId="0" fontId="27" fillId="16" borderId="16" applyProtection="0"/>
    <xf numFmtId="0" fontId="28" fillId="0" borderId="0" applyBorder="0" applyProtection="0"/>
    <xf numFmtId="0" fontId="23" fillId="13" borderId="0" applyBorder="0" applyProtection="0"/>
    <xf numFmtId="0" fontId="29" fillId="0" borderId="19" applyProtection="0"/>
    <xf numFmtId="0" fontId="30" fillId="0" borderId="20" applyProtection="0"/>
    <xf numFmtId="0" fontId="31" fillId="0" borderId="21" applyProtection="0"/>
    <xf numFmtId="0" fontId="31" fillId="0" borderId="0" applyBorder="0" applyProtection="0"/>
    <xf numFmtId="0" fontId="22" fillId="12" borderId="0" applyBorder="0" applyProtection="0"/>
    <xf numFmtId="0" fontId="27" fillId="16" borderId="16" applyProtection="0"/>
    <xf numFmtId="0" fontId="26" fillId="0" borderId="18" applyProtection="0"/>
    <xf numFmtId="166" fontId="41" fillId="0" borderId="0" applyBorder="0" applyProtection="0"/>
    <xf numFmtId="0" fontId="32" fillId="31" borderId="0" applyBorder="0" applyProtection="0"/>
    <xf numFmtId="0" fontId="32" fillId="31" borderId="0" applyBorder="0" applyProtection="0"/>
    <xf numFmtId="0" fontId="33" fillId="0" borderId="0"/>
    <xf numFmtId="0" fontId="34" fillId="0" borderId="0"/>
    <xf numFmtId="0" fontId="35" fillId="0" borderId="0"/>
    <xf numFmtId="0" fontId="33" fillId="0" borderId="0"/>
    <xf numFmtId="0" fontId="36" fillId="0" borderId="0"/>
    <xf numFmtId="0" fontId="41" fillId="32" borderId="22" applyProtection="0"/>
    <xf numFmtId="0" fontId="41" fillId="32" borderId="22" applyProtection="0"/>
    <xf numFmtId="0" fontId="37" fillId="29" borderId="23" applyProtection="0"/>
    <xf numFmtId="9" fontId="41" fillId="0" borderId="0" applyBorder="0" applyProtection="0"/>
    <xf numFmtId="0" fontId="37" fillId="29" borderId="23" applyProtection="0"/>
    <xf numFmtId="0" fontId="41" fillId="0" borderId="0"/>
    <xf numFmtId="0" fontId="38" fillId="0" borderId="0" applyBorder="0" applyProtection="0"/>
    <xf numFmtId="0" fontId="28" fillId="0" borderId="0" applyBorder="0" applyProtection="0"/>
    <xf numFmtId="0" fontId="39" fillId="0" borderId="0" applyBorder="0" applyProtection="0"/>
    <xf numFmtId="0" fontId="40" fillId="0" borderId="24" applyProtection="0"/>
    <xf numFmtId="0" fontId="29" fillId="0" borderId="19" applyProtection="0"/>
    <xf numFmtId="0" fontId="30" fillId="0" borderId="20" applyProtection="0"/>
    <xf numFmtId="0" fontId="31" fillId="0" borderId="21" applyProtection="0"/>
    <xf numFmtId="0" fontId="31" fillId="0" borderId="0" applyBorder="0" applyProtection="0"/>
    <xf numFmtId="0" fontId="39" fillId="0" borderId="0" applyBorder="0" applyProtection="0"/>
    <xf numFmtId="167" fontId="41" fillId="0" borderId="0" applyBorder="0" applyProtection="0"/>
    <xf numFmtId="0" fontId="38" fillId="0" borderId="0" applyBorder="0" applyProtection="0"/>
    <xf numFmtId="0" fontId="21" fillId="25" borderId="0" applyBorder="0" applyProtection="0"/>
    <xf numFmtId="0" fontId="21" fillId="26" borderId="0" applyBorder="0" applyProtection="0"/>
    <xf numFmtId="0" fontId="21" fillId="27" borderId="0" applyBorder="0" applyProtection="0"/>
    <xf numFmtId="0" fontId="21" fillId="22" borderId="0" applyBorder="0" applyProtection="0"/>
    <xf numFmtId="0" fontId="21" fillId="23" borderId="0" applyBorder="0" applyProtection="0"/>
    <xf numFmtId="0" fontId="21" fillId="28" borderId="0" applyBorder="0" applyProtection="0"/>
  </cellStyleXfs>
  <cellXfs count="165">
    <xf numFmtId="0" fontId="0" fillId="0" borderId="0" xfId="0"/>
    <xf numFmtId="0" fontId="0" fillId="0" borderId="0" xfId="0" applyAlignment="1" applyProtection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0" xfId="75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168" fontId="2" fillId="0" borderId="0" xfId="0" applyNumberFormat="1" applyFont="1" applyBorder="1" applyAlignment="1" applyProtection="1">
      <alignment horizontal="center"/>
    </xf>
    <xf numFmtId="169" fontId="2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vertical="center"/>
    </xf>
    <xf numFmtId="168" fontId="4" fillId="0" borderId="0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168" fontId="2" fillId="0" borderId="1" xfId="0" applyNumberFormat="1" applyFont="1" applyBorder="1" applyAlignment="1" applyProtection="1">
      <alignment horizontal="center" vertical="center"/>
    </xf>
    <xf numFmtId="10" fontId="2" fillId="0" borderId="8" xfId="2" applyNumberFormat="1" applyFont="1" applyBorder="1" applyAlignment="1" applyProtection="1">
      <alignment horizontal="center" vertical="center"/>
    </xf>
    <xf numFmtId="168" fontId="2" fillId="0" borderId="7" xfId="0" applyNumberFormat="1" applyFont="1" applyBorder="1" applyAlignment="1" applyProtection="1">
      <alignment horizontal="center" vertical="center"/>
    </xf>
    <xf numFmtId="10" fontId="2" fillId="0" borderId="8" xfId="0" applyNumberFormat="1" applyFont="1" applyBorder="1" applyAlignment="1" applyProtection="1">
      <alignment horizontal="center" vertical="center"/>
    </xf>
    <xf numFmtId="168" fontId="2" fillId="3" borderId="7" xfId="0" applyNumberFormat="1" applyFont="1" applyFill="1" applyBorder="1" applyAlignment="1" applyProtection="1">
      <alignment horizontal="center" vertical="center"/>
    </xf>
    <xf numFmtId="168" fontId="2" fillId="3" borderId="8" xfId="0" applyNumberFormat="1" applyFont="1" applyFill="1" applyBorder="1" applyAlignment="1" applyProtection="1">
      <alignment horizontal="center" vertical="center"/>
    </xf>
    <xf numFmtId="0" fontId="2" fillId="0" borderId="1" xfId="75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justify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left" vertical="center"/>
    </xf>
    <xf numFmtId="168" fontId="2" fillId="0" borderId="10" xfId="0" applyNumberFormat="1" applyFont="1" applyBorder="1" applyAlignment="1" applyProtection="1">
      <alignment horizontal="center" vertical="center"/>
    </xf>
    <xf numFmtId="10" fontId="2" fillId="0" borderId="11" xfId="2" applyNumberFormat="1" applyFont="1" applyBorder="1" applyAlignment="1" applyProtection="1">
      <alignment horizontal="center" vertical="center"/>
    </xf>
    <xf numFmtId="168" fontId="2" fillId="3" borderId="9" xfId="0" applyNumberFormat="1" applyFont="1" applyFill="1" applyBorder="1" applyAlignment="1" applyProtection="1">
      <alignment horizontal="center" vertical="center"/>
    </xf>
    <xf numFmtId="10" fontId="2" fillId="3" borderId="1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169" fontId="2" fillId="2" borderId="3" xfId="0" applyNumberFormat="1" applyFont="1" applyFill="1" applyBorder="1" applyAlignment="1" applyProtection="1">
      <alignment horizontal="center" vertical="center"/>
    </xf>
    <xf numFmtId="10" fontId="2" fillId="2" borderId="12" xfId="0" applyNumberFormat="1" applyFont="1" applyFill="1" applyBorder="1" applyAlignment="1" applyProtection="1">
      <alignment horizontal="center" vertical="center"/>
    </xf>
    <xf numFmtId="169" fontId="2" fillId="0" borderId="0" xfId="0" applyNumberFormat="1" applyFont="1" applyBorder="1" applyAlignment="1" applyProtection="1">
      <alignment horizontal="center" vertical="center"/>
    </xf>
    <xf numFmtId="168" fontId="2" fillId="0" borderId="0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/>
    <xf numFmtId="0" fontId="5" fillId="0" borderId="0" xfId="0" applyFont="1" applyAlignment="1" applyProtection="1"/>
    <xf numFmtId="168" fontId="2" fillId="0" borderId="9" xfId="0" applyNumberFormat="1" applyFont="1" applyBorder="1" applyAlignment="1" applyProtection="1">
      <alignment horizontal="center" vertical="center"/>
    </xf>
    <xf numFmtId="10" fontId="2" fillId="0" borderId="11" xfId="0" applyNumberFormat="1" applyFont="1" applyBorder="1" applyAlignment="1" applyProtection="1">
      <alignment horizontal="center" vertical="center"/>
    </xf>
    <xf numFmtId="10" fontId="3" fillId="0" borderId="0" xfId="2" applyNumberFormat="1" applyFont="1" applyBorder="1" applyAlignment="1" applyProtection="1">
      <alignment horizontal="center" vertical="center"/>
    </xf>
    <xf numFmtId="0" fontId="2" fillId="0" borderId="0" xfId="67" applyFont="1" applyBorder="1" applyAlignment="1" applyProtection="1">
      <alignment horizontal="justify" vertical="center"/>
    </xf>
    <xf numFmtId="0" fontId="0" fillId="0" borderId="0" xfId="0" applyBorder="1"/>
    <xf numFmtId="0" fontId="6" fillId="0" borderId="0" xfId="0" applyFont="1" applyAlignment="1" applyProtection="1"/>
    <xf numFmtId="0" fontId="7" fillId="0" borderId="0" xfId="0" applyFont="1" applyBorder="1" applyAlignment="1" applyProtection="1"/>
    <xf numFmtId="0" fontId="8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4" borderId="1" xfId="75" applyFont="1" applyFill="1" applyBorder="1" applyAlignment="1" applyProtection="1">
      <alignment horizontal="center" vertical="center" wrapText="1"/>
    </xf>
    <xf numFmtId="0" fontId="9" fillId="4" borderId="1" xfId="75" applyFont="1" applyFill="1" applyBorder="1" applyAlignment="1" applyProtection="1">
      <alignment horizontal="center" vertical="center"/>
    </xf>
    <xf numFmtId="0" fontId="10" fillId="0" borderId="1" xfId="75" applyFont="1" applyBorder="1" applyAlignment="1" applyProtection="1">
      <alignment horizontal="center" vertical="center"/>
    </xf>
    <xf numFmtId="0" fontId="10" fillId="0" borderId="1" xfId="75" applyFont="1" applyBorder="1" applyAlignment="1" applyProtection="1">
      <alignment horizontal="left" vertical="center" wrapText="1"/>
    </xf>
    <xf numFmtId="0" fontId="10" fillId="0" borderId="1" xfId="75" applyFont="1" applyBorder="1" applyAlignment="1" applyProtection="1">
      <alignment horizontal="center" vertical="center" wrapText="1"/>
    </xf>
    <xf numFmtId="170" fontId="10" fillId="0" borderId="1" xfId="75" applyNumberFormat="1" applyFont="1" applyBorder="1" applyAlignment="1" applyProtection="1">
      <alignment horizontal="center" vertical="center"/>
    </xf>
    <xf numFmtId="0" fontId="9" fillId="0" borderId="0" xfId="75" applyFont="1" applyBorder="1" applyAlignment="1" applyProtection="1">
      <alignment vertical="center"/>
    </xf>
    <xf numFmtId="170" fontId="9" fillId="4" borderId="1" xfId="75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/>
    <xf numFmtId="0" fontId="12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/>
    <xf numFmtId="0" fontId="11" fillId="0" borderId="1" xfId="0" applyFont="1" applyBorder="1" applyAlignment="1" applyProtection="1">
      <alignment horizontal="center"/>
    </xf>
    <xf numFmtId="0" fontId="13" fillId="0" borderId="0" xfId="0" applyFont="1" applyFill="1" applyAlignment="1" applyProtection="1"/>
    <xf numFmtId="0" fontId="13" fillId="0" borderId="0" xfId="0" applyFont="1" applyFill="1" applyAlignment="1" applyProtection="1"/>
    <xf numFmtId="0" fontId="13" fillId="0" borderId="0" xfId="0" applyFont="1" applyFill="1" applyAlignment="1" applyProtection="1">
      <alignment horizontal="center"/>
    </xf>
    <xf numFmtId="0" fontId="14" fillId="0" borderId="0" xfId="0" applyFont="1" applyAlignment="1" applyProtection="1"/>
    <xf numFmtId="0" fontId="14" fillId="0" borderId="0" xfId="0" applyFont="1" applyAlignment="1" applyProtection="1">
      <alignment horizontal="left"/>
    </xf>
    <xf numFmtId="0" fontId="14" fillId="0" borderId="0" xfId="0" applyFont="1"/>
    <xf numFmtId="0" fontId="14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vertical="center"/>
    </xf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5" fillId="0" borderId="0" xfId="0" applyFont="1" applyBorder="1" applyAlignment="1" applyProtection="1"/>
    <xf numFmtId="0" fontId="17" fillId="6" borderId="1" xfId="0" applyFont="1" applyFill="1" applyBorder="1" applyAlignment="1">
      <alignment horizontal="center" vertical="center" wrapText="1"/>
    </xf>
    <xf numFmtId="171" fontId="17" fillId="6" borderId="1" xfId="0" applyNumberFormat="1" applyFont="1" applyFill="1" applyBorder="1" applyAlignment="1">
      <alignment horizontal="center" vertical="center" wrapText="1"/>
    </xf>
    <xf numFmtId="44" fontId="16" fillId="6" borderId="1" xfId="1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 applyProtection="1">
      <alignment horizontal="center" vertical="center"/>
    </xf>
    <xf numFmtId="0" fontId="18" fillId="7" borderId="1" xfId="75" applyFont="1" applyFill="1" applyBorder="1" applyAlignment="1" applyProtection="1">
      <alignment vertical="center"/>
    </xf>
    <xf numFmtId="0" fontId="15" fillId="7" borderId="1" xfId="0" applyFont="1" applyFill="1" applyBorder="1" applyAlignment="1" applyProtection="1">
      <alignment horizontal="left" vertical="center" wrapText="1"/>
    </xf>
    <xf numFmtId="0" fontId="15" fillId="7" borderId="1" xfId="0" applyFont="1" applyFill="1" applyBorder="1" applyAlignment="1" applyProtection="1">
      <alignment vertical="center"/>
    </xf>
    <xf numFmtId="172" fontId="15" fillId="7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Border="1" applyAlignment="1" applyProtection="1">
      <alignment horizontal="center" vertical="center" wrapText="1"/>
    </xf>
    <xf numFmtId="0" fontId="13" fillId="8" borderId="1" xfId="0" applyFont="1" applyFill="1" applyBorder="1" applyAlignment="1" applyProtection="1">
      <alignment horizontal="center" vertical="center"/>
    </xf>
    <xf numFmtId="0" fontId="13" fillId="8" borderId="1" xfId="0" applyFont="1" applyFill="1" applyBorder="1" applyAlignment="1" applyProtection="1">
      <alignment horizontal="center" vertical="center" wrapText="1"/>
    </xf>
    <xf numFmtId="0" fontId="13" fillId="8" borderId="1" xfId="0" applyFont="1" applyFill="1" applyBorder="1" applyAlignment="1" applyProtection="1">
      <alignment horizontal="left" vertical="center" wrapText="1"/>
    </xf>
    <xf numFmtId="171" fontId="13" fillId="8" borderId="1" xfId="0" applyNumberFormat="1" applyFont="1" applyFill="1" applyBorder="1" applyAlignment="1" applyProtection="1">
      <alignment horizontal="center" vertical="center"/>
    </xf>
    <xf numFmtId="172" fontId="13" fillId="0" borderId="1" xfId="0" applyNumberFormat="1" applyFont="1" applyBorder="1" applyAlignment="1" applyProtection="1">
      <alignment horizontal="center" vertical="center"/>
    </xf>
    <xf numFmtId="44" fontId="17" fillId="6" borderId="1" xfId="1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 applyProtection="1">
      <alignment horizontal="center" vertical="center"/>
    </xf>
    <xf numFmtId="0" fontId="15" fillId="7" borderId="1" xfId="0" applyFont="1" applyFill="1" applyBorder="1" applyAlignment="1" applyProtection="1">
      <alignment vertical="center" wrapText="1"/>
    </xf>
    <xf numFmtId="171" fontId="15" fillId="7" borderId="1" xfId="0" applyNumberFormat="1" applyFont="1" applyFill="1" applyBorder="1" applyAlignment="1" applyProtection="1">
      <alignment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171" fontId="13" fillId="0" borderId="1" xfId="0" applyNumberFormat="1" applyFont="1" applyFill="1" applyBorder="1" applyAlignment="1" applyProtection="1">
      <alignment horizontal="center" vertical="center"/>
    </xf>
    <xf numFmtId="172" fontId="13" fillId="0" borderId="1" xfId="0" applyNumberFormat="1" applyFont="1" applyFill="1" applyBorder="1" applyAlignment="1" applyProtection="1">
      <alignment horizontal="right" vertical="center"/>
    </xf>
    <xf numFmtId="0" fontId="13" fillId="0" borderId="13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justify" vertical="center" wrapText="1"/>
    </xf>
    <xf numFmtId="0" fontId="16" fillId="0" borderId="1" xfId="0" applyFont="1" applyBorder="1" applyAlignment="1" applyProtection="1">
      <alignment horizontal="center" vertical="center" wrapText="1"/>
    </xf>
    <xf numFmtId="171" fontId="13" fillId="0" borderId="1" xfId="0" applyNumberFormat="1" applyFont="1" applyBorder="1" applyAlignment="1" applyProtection="1">
      <alignment horizontal="center" vertical="center"/>
    </xf>
    <xf numFmtId="172" fontId="13" fillId="8" borderId="1" xfId="0" applyNumberFormat="1" applyFont="1" applyFill="1" applyBorder="1" applyAlignment="1" applyProtection="1">
      <alignment horizontal="right" vertical="center"/>
    </xf>
    <xf numFmtId="0" fontId="13" fillId="8" borderId="1" xfId="0" applyFont="1" applyFill="1" applyBorder="1" applyAlignment="1" applyProtection="1">
      <alignment vertical="center" wrapText="1"/>
    </xf>
    <xf numFmtId="171" fontId="13" fillId="0" borderId="1" xfId="0" applyNumberFormat="1" applyFont="1" applyBorder="1" applyAlignment="1" applyProtection="1">
      <alignment horizontal="center" vertical="center" wrapText="1"/>
    </xf>
    <xf numFmtId="172" fontId="15" fillId="7" borderId="14" xfId="0" applyNumberFormat="1" applyFont="1" applyFill="1" applyBorder="1" applyAlignment="1" applyProtection="1">
      <alignment horizontal="right" vertical="center"/>
    </xf>
    <xf numFmtId="172" fontId="13" fillId="0" borderId="1" xfId="0" applyNumberFormat="1" applyFont="1" applyBorder="1" applyAlignment="1" applyProtection="1">
      <alignment horizontal="right" vertical="center"/>
    </xf>
    <xf numFmtId="172" fontId="15" fillId="7" borderId="13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 applyProtection="1">
      <alignment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171" fontId="13" fillId="0" borderId="1" xfId="0" applyNumberFormat="1" applyFont="1" applyFill="1" applyBorder="1" applyAlignment="1" applyProtection="1">
      <alignment horizontal="center" vertical="center" wrapText="1"/>
    </xf>
    <xf numFmtId="171" fontId="15" fillId="7" borderId="1" xfId="0" applyNumberFormat="1" applyFont="1" applyFill="1" applyBorder="1" applyAlignment="1" applyProtection="1">
      <alignment vertical="center" wrapText="1"/>
    </xf>
    <xf numFmtId="0" fontId="13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 wrapText="1"/>
    </xf>
    <xf numFmtId="0" fontId="13" fillId="0" borderId="15" xfId="65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168" fontId="15" fillId="0" borderId="0" xfId="0" applyNumberFormat="1" applyFont="1" applyBorder="1" applyAlignment="1" applyProtection="1">
      <alignment horizontal="center" vertical="center"/>
    </xf>
    <xf numFmtId="168" fontId="15" fillId="0" borderId="1" xfId="0" applyNumberFormat="1" applyFont="1" applyFill="1" applyBorder="1" applyAlignment="1" applyProtection="1">
      <alignment horizontal="center" vertical="center"/>
    </xf>
    <xf numFmtId="168" fontId="15" fillId="1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/>
    </xf>
    <xf numFmtId="168" fontId="13" fillId="0" borderId="0" xfId="0" applyNumberFormat="1" applyFont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5" borderId="1" xfId="0" applyFont="1" applyFill="1" applyBorder="1" applyAlignment="1" applyProtection="1">
      <alignment horizontal="center" vertical="top"/>
    </xf>
    <xf numFmtId="0" fontId="15" fillId="0" borderId="1" xfId="0" applyFont="1" applyBorder="1" applyAlignment="1" applyProtection="1">
      <alignment horizontal="center"/>
    </xf>
    <xf numFmtId="0" fontId="16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/>
    </xf>
    <xf numFmtId="0" fontId="9" fillId="4" borderId="1" xfId="75" applyFont="1" applyFill="1" applyBorder="1" applyAlignment="1" applyProtection="1">
      <alignment horizontal="center" vertical="center" wrapText="1"/>
    </xf>
    <xf numFmtId="0" fontId="9" fillId="4" borderId="1" xfId="75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68" fontId="2" fillId="2" borderId="6" xfId="0" applyNumberFormat="1" applyFont="1" applyFill="1" applyBorder="1" applyAlignment="1" applyProtection="1">
      <alignment horizontal="center" vertical="center"/>
    </xf>
    <xf numFmtId="168" fontId="2" fillId="2" borderId="5" xfId="0" applyNumberFormat="1" applyFont="1" applyFill="1" applyBorder="1" applyAlignment="1" applyProtection="1">
      <alignment horizontal="center" vertical="center"/>
    </xf>
    <xf numFmtId="10" fontId="3" fillId="0" borderId="1" xfId="0" applyNumberFormat="1" applyFont="1" applyBorder="1" applyAlignment="1" applyProtection="1">
      <alignment horizontal="center" vertical="center"/>
    </xf>
    <xf numFmtId="10" fontId="3" fillId="0" borderId="8" xfId="0" applyNumberFormat="1" applyFont="1" applyBorder="1" applyAlignment="1" applyProtection="1">
      <alignment horizontal="center" vertical="center"/>
    </xf>
    <xf numFmtId="169" fontId="3" fillId="0" borderId="1" xfId="0" applyNumberFormat="1" applyFont="1" applyBorder="1" applyAlignment="1" applyProtection="1">
      <alignment horizontal="center" vertical="center"/>
    </xf>
    <xf numFmtId="169" fontId="3" fillId="0" borderId="8" xfId="0" applyNumberFormat="1" applyFont="1" applyBorder="1" applyAlignment="1" applyProtection="1">
      <alignment horizontal="center" vertical="center"/>
    </xf>
    <xf numFmtId="10" fontId="3" fillId="0" borderId="10" xfId="0" applyNumberFormat="1" applyFont="1" applyBorder="1" applyAlignment="1" applyProtection="1">
      <alignment horizontal="center" vertical="center"/>
    </xf>
    <xf numFmtId="10" fontId="3" fillId="0" borderId="11" xfId="0" applyNumberFormat="1" applyFont="1" applyBorder="1" applyAlignment="1" applyProtection="1">
      <alignment horizontal="center" vertical="center"/>
    </xf>
    <xf numFmtId="0" fontId="2" fillId="0" borderId="0" xfId="67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</cellXfs>
  <cellStyles count="9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Ênfase1 2" xfId="9"/>
    <cellStyle name="20% - Ênfase2 2" xfId="10"/>
    <cellStyle name="20% - Ênfase3 2" xfId="11"/>
    <cellStyle name="20% - Ênfase4 2" xfId="12"/>
    <cellStyle name="20% - Ênfase5 2" xfId="13"/>
    <cellStyle name="20% - Ênfase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Ênfase1 2" xfId="21"/>
    <cellStyle name="40% - Ênfase2 2" xfId="22"/>
    <cellStyle name="40% - Ênfase3 2" xfId="23"/>
    <cellStyle name="40% - Ênfase4 2" xfId="24"/>
    <cellStyle name="40% - Ênfase5 2" xfId="25"/>
    <cellStyle name="40% - Ênfase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Ênfase1 2" xfId="33"/>
    <cellStyle name="60% - Ênfase2 2" xfId="34"/>
    <cellStyle name="60% - Ênfase3 2" xfId="35"/>
    <cellStyle name="60% - Ênfase4 2" xfId="36"/>
    <cellStyle name="60% - Ênfase5 2" xfId="37"/>
    <cellStyle name="60% - Ênfase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 1" xfId="45"/>
    <cellStyle name="Bom 2" xfId="46"/>
    <cellStyle name="Calculation" xfId="47"/>
    <cellStyle name="Cálculo 2" xfId="49"/>
    <cellStyle name="Célula de Verificação 2" xfId="50"/>
    <cellStyle name="Célula Vinculada 2" xfId="51"/>
    <cellStyle name="Check Cell" xfId="48"/>
    <cellStyle name="Ênfase1 2" xfId="87"/>
    <cellStyle name="Ênfase2 2" xfId="88"/>
    <cellStyle name="Ênfase3 2" xfId="89"/>
    <cellStyle name="Ênfase4 2" xfId="90"/>
    <cellStyle name="Ênfase5 2" xfId="91"/>
    <cellStyle name="Ênfase6 2" xfId="92"/>
    <cellStyle name="Entrada 2" xfId="52"/>
    <cellStyle name="Explanatory Text" xfId="53"/>
    <cellStyle name="Good 2" xfId="54"/>
    <cellStyle name="Heading 1 3" xfId="55"/>
    <cellStyle name="Heading 2 4" xfId="56"/>
    <cellStyle name="Heading 3" xfId="57"/>
    <cellStyle name="Heading 4" xfId="58"/>
    <cellStyle name="Incorreto 2" xfId="59"/>
    <cellStyle name="Input" xfId="60"/>
    <cellStyle name="Linked Cell" xfId="61"/>
    <cellStyle name="Moeda" xfId="1" builtinId="4"/>
    <cellStyle name="Moeda 2" xfId="62"/>
    <cellStyle name="Neutra 2" xfId="63"/>
    <cellStyle name="Neutral 5" xfId="64"/>
    <cellStyle name="Normal" xfId="0" builtinId="0"/>
    <cellStyle name="Normal 2" xfId="65"/>
    <cellStyle name="Normal 2 2" xfId="66"/>
    <cellStyle name="Normal 27" xfId="67"/>
    <cellStyle name="Normal 3" xfId="68"/>
    <cellStyle name="Normal 3 2" xfId="69"/>
    <cellStyle name="Nota 2" xfId="70"/>
    <cellStyle name="Note 6" xfId="71"/>
    <cellStyle name="Output" xfId="72"/>
    <cellStyle name="Porcentagem" xfId="2" builtinId="5"/>
    <cellStyle name="Porcentagem 2" xfId="73"/>
    <cellStyle name="Saída 2" xfId="74"/>
    <cellStyle name="Separador de milhares 142" xfId="75"/>
    <cellStyle name="Texto de Aviso 2" xfId="76"/>
    <cellStyle name="Texto Explicativo 2" xfId="77"/>
    <cellStyle name="Title" xfId="78"/>
    <cellStyle name="Título 1 2" xfId="80"/>
    <cellStyle name="Título 2 2" xfId="81"/>
    <cellStyle name="Título 3 2" xfId="82"/>
    <cellStyle name="Título 4 2" xfId="83"/>
    <cellStyle name="Título 5" xfId="84"/>
    <cellStyle name="Total 2" xfId="79"/>
    <cellStyle name="Vírgula 2" xfId="85"/>
    <cellStyle name="Warning Text" xfId="86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A933"/>
      <rgbColor rgb="00C0C0C0"/>
      <rgbColor rgb="00808080"/>
      <rgbColor rgb="00A6A6A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D9D9D9"/>
      <rgbColor rgb="0000FFFF"/>
      <rgbColor rgb="00800080"/>
      <rgbColor rgb="00800000"/>
      <rgbColor rgb="00008080"/>
      <rgbColor rgb="000000FF"/>
      <rgbColor rgb="0000CCFF"/>
      <rgbColor rgb="00F2F2F2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403860</xdr:colOff>
      <xdr:row>0</xdr:row>
      <xdr:rowOff>193675</xdr:rowOff>
    </xdr:from>
    <xdr:to>
      <xdr:col>8</xdr:col>
      <xdr:colOff>375920</xdr:colOff>
      <xdr:row>2</xdr:row>
      <xdr:rowOff>589915</xdr:rowOff>
    </xdr:to>
    <xdr:pic>
      <xdr:nvPicPr>
        <xdr:cNvPr id="2" name="Imagem 5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1695" y="193675"/>
          <a:ext cx="14149705" cy="12344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5836285</xdr:colOff>
      <xdr:row>195</xdr:row>
      <xdr:rowOff>46990</xdr:rowOff>
    </xdr:from>
    <xdr:to>
      <xdr:col>6</xdr:col>
      <xdr:colOff>860425</xdr:colOff>
      <xdr:row>197</xdr:row>
      <xdr:rowOff>469900</xdr:rowOff>
    </xdr:to>
    <xdr:sp macro="" textlink="">
      <xdr:nvSpPr>
        <xdr:cNvPr id="3" name="CaixaDeTexto 2"/>
        <xdr:cNvSpPr/>
      </xdr:nvSpPr>
      <xdr:spPr>
        <a:xfrm>
          <a:off x="8507095" y="52595780"/>
          <a:ext cx="5332095" cy="880110"/>
        </a:xfrm>
        <a:prstGeom prst="rect">
          <a:avLst/>
        </a:prstGeom>
        <a:noFill/>
        <a:ln w="9525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pt-BR" sz="1300" b="0" i="1" strike="noStrike" spc="-1">
              <a:solidFill>
                <a:schemeClr val="dk1"/>
              </a:solidFill>
              <a:latin typeface="Arial" panose="020B0604020202020204" pitchFamily="7" charset="0"/>
              <a:cs typeface="Arial" panose="020B0604020202020204" pitchFamily="7" charset="0"/>
            </a:rPr>
            <a:t>Assinado digitalmente</a:t>
          </a:r>
          <a:endParaRPr lang="pt-BR" sz="1300" b="0" i="1" strike="noStrike" spc="-1">
            <a:latin typeface="Arial" panose="020B0604020202020204" pitchFamily="7" charset="0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r>
            <a:rPr lang="pt-BR" sz="1300" b="1" strike="noStrike" spc="-1">
              <a:solidFill>
                <a:schemeClr val="dk1"/>
              </a:solidFill>
              <a:latin typeface="Arial" panose="020B0604020202020204" pitchFamily="7" charset="0"/>
              <a:cs typeface="Arial" panose="020B0604020202020204" pitchFamily="7" charset="0"/>
            </a:rPr>
            <a:t>EDUARDO OLIVEIRA DOS SANTOS JUNIOR </a:t>
          </a:r>
          <a:endParaRPr lang="pt-BR" sz="1300" b="0" strike="noStrike" spc="-1">
            <a:latin typeface="Arial" panose="020B0604020202020204" pitchFamily="7" charset="0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r>
            <a:rPr lang="pt-BR" sz="1300" b="1" strike="noStrike" spc="-1">
              <a:solidFill>
                <a:schemeClr val="dk1"/>
              </a:solidFill>
              <a:latin typeface="Arial" panose="020B0604020202020204" pitchFamily="7" charset="0"/>
              <a:cs typeface="Arial" panose="020B0604020202020204" pitchFamily="7" charset="0"/>
            </a:rPr>
            <a:t>ENGENHEIRO CIVIL</a:t>
          </a:r>
          <a:endParaRPr lang="pt-BR" sz="1300" b="0" strike="noStrike" spc="-1">
            <a:latin typeface="Arial" panose="020B0604020202020204" pitchFamily="7" charset="0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r>
            <a:rPr lang="pt-BR" sz="1300" b="1" strike="noStrike" spc="-1">
              <a:solidFill>
                <a:schemeClr val="dk1"/>
              </a:solidFill>
              <a:latin typeface="Arial" panose="020B0604020202020204" pitchFamily="7" charset="0"/>
              <a:cs typeface="Arial" panose="020B0604020202020204" pitchFamily="7" charset="0"/>
            </a:rPr>
            <a:t>CREA/SP: 5069244515</a:t>
          </a:r>
          <a:endParaRPr lang="pt-BR" sz="1300" b="0" strike="noStrike" spc="-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1311275</xdr:colOff>
      <xdr:row>195</xdr:row>
      <xdr:rowOff>38100</xdr:rowOff>
    </xdr:from>
    <xdr:to>
      <xdr:col>9</xdr:col>
      <xdr:colOff>1550670</xdr:colOff>
      <xdr:row>197</xdr:row>
      <xdr:rowOff>483235</xdr:rowOff>
    </xdr:to>
    <xdr:sp macro="" textlink="">
      <xdr:nvSpPr>
        <xdr:cNvPr id="5" name="CaixaDeTexto 4"/>
        <xdr:cNvSpPr/>
      </xdr:nvSpPr>
      <xdr:spPr>
        <a:xfrm>
          <a:off x="12967970" y="52586890"/>
          <a:ext cx="5930265" cy="902335"/>
        </a:xfrm>
        <a:prstGeom prst="rect">
          <a:avLst/>
        </a:prstGeom>
        <a:noFill/>
        <a:ln w="9525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r>
            <a:rPr lang="pt-BR" sz="1300" i="1" spc="-1">
              <a:solidFill>
                <a:schemeClr val="dk1"/>
              </a:solidFill>
              <a:latin typeface="Arial" panose="020B0604020202020204" pitchFamily="7" charset="0"/>
              <a:cs typeface="Arial" panose="020B0604020202020204" pitchFamily="7" charset="0"/>
              <a:sym typeface="+mn-ea"/>
            </a:rPr>
            <a:t>Assinado digitalmente</a:t>
          </a:r>
          <a:endParaRPr lang="pt-BR" sz="1300" b="0" i="1" strike="noStrike" spc="-1">
            <a:latin typeface="Arial" panose="020B0604020202020204" pitchFamily="7" charset="0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r>
            <a:rPr lang="pt-BR" sz="1300" b="1" strike="noStrike" spc="-1">
              <a:solidFill>
                <a:schemeClr val="dk1"/>
              </a:solidFill>
              <a:latin typeface="Arial" panose="020B0604020202020204" pitchFamily="7" charset="0"/>
              <a:cs typeface="Arial" panose="020B0604020202020204" pitchFamily="7" charset="0"/>
            </a:rPr>
            <a:t>RAFAEL CORRÊA MARIANO</a:t>
          </a:r>
          <a:endParaRPr lang="pt-BR" sz="1300" b="0" strike="noStrike" spc="-1">
            <a:latin typeface="Arial" panose="020B0604020202020204" pitchFamily="7" charset="0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r>
            <a:rPr lang="pt-BR" sz="1300" b="1" strike="noStrike" spc="-1">
              <a:solidFill>
                <a:schemeClr val="dk1"/>
              </a:solidFill>
              <a:latin typeface="Arial" panose="020B0604020202020204" pitchFamily="7" charset="0"/>
              <a:cs typeface="Arial" panose="020B0604020202020204" pitchFamily="7" charset="0"/>
            </a:rPr>
            <a:t>SECRETÁRIO DE OBRAS, INFRAESTRUTURA E URBANISMO </a:t>
          </a:r>
          <a:endParaRPr lang="pt-BR" sz="1300" b="0" strike="noStrike" spc="-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826135</xdr:colOff>
      <xdr:row>0</xdr:row>
      <xdr:rowOff>69215</xdr:rowOff>
    </xdr:from>
    <xdr:to>
      <xdr:col>5</xdr:col>
      <xdr:colOff>1228725</xdr:colOff>
      <xdr:row>3</xdr:row>
      <xdr:rowOff>255270</xdr:rowOff>
    </xdr:to>
    <xdr:pic>
      <xdr:nvPicPr>
        <xdr:cNvPr id="4" name="Imagem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6810" y="69215"/>
          <a:ext cx="6939915" cy="814705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2193290</xdr:colOff>
      <xdr:row>0</xdr:row>
      <xdr:rowOff>114300</xdr:rowOff>
    </xdr:from>
    <xdr:to>
      <xdr:col>9</xdr:col>
      <xdr:colOff>422910</xdr:colOff>
      <xdr:row>1</xdr:row>
      <xdr:rowOff>901700</xdr:rowOff>
    </xdr:to>
    <xdr:pic>
      <xdr:nvPicPr>
        <xdr:cNvPr id="8" name="Imagem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6690" y="114300"/>
          <a:ext cx="11503660" cy="996950"/>
        </a:xfrm>
        <a:prstGeom prst="rect">
          <a:avLst/>
        </a:prstGeom>
        <a:ln w="9525">
          <a:noFill/>
        </a:ln>
      </xdr:spPr>
    </xdr:pic>
    <xdr:clientData/>
  </xdr:twoCellAnchor>
  <xdr:twoCellAnchor>
    <xdr:from>
      <xdr:col>2</xdr:col>
      <xdr:colOff>1094740</xdr:colOff>
      <xdr:row>39</xdr:row>
      <xdr:rowOff>13970</xdr:rowOff>
    </xdr:from>
    <xdr:to>
      <xdr:col>6</xdr:col>
      <xdr:colOff>826770</xdr:colOff>
      <xdr:row>43</xdr:row>
      <xdr:rowOff>209550</xdr:rowOff>
    </xdr:to>
    <xdr:sp macro="" textlink="">
      <xdr:nvSpPr>
        <xdr:cNvPr id="2" name="CaixaDeTexto 2"/>
        <xdr:cNvSpPr/>
      </xdr:nvSpPr>
      <xdr:spPr>
        <a:xfrm>
          <a:off x="5361940" y="12204700"/>
          <a:ext cx="5723255" cy="1033780"/>
        </a:xfrm>
        <a:prstGeom prst="rect">
          <a:avLst/>
        </a:prstGeom>
        <a:noFill/>
        <a:ln w="9525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 lIns="90000" tIns="45000" rIns="90000" bIns="45000" anchor="t"/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0000"/>
            </a:lnSpc>
          </a:pPr>
          <a:r>
            <a:rPr lang="pt-BR" sz="1300" b="0" i="1" strike="noStrike" spc="-1">
              <a:solidFill>
                <a:schemeClr val="dk1"/>
              </a:solidFill>
              <a:latin typeface="Arial" panose="020B0604020202020204" pitchFamily="7" charset="0"/>
              <a:cs typeface="Arial" panose="020B0604020202020204" pitchFamily="7" charset="0"/>
            </a:rPr>
            <a:t>Assinado digitalmente</a:t>
          </a:r>
          <a:endParaRPr lang="pt-BR" sz="1300" b="0" i="1" strike="noStrike" spc="-1">
            <a:latin typeface="Arial" panose="020B0604020202020204" pitchFamily="7" charset="0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r>
            <a:rPr lang="pt-BR" sz="1300" b="1" strike="noStrike" spc="-1">
              <a:solidFill>
                <a:schemeClr val="dk1"/>
              </a:solidFill>
              <a:latin typeface="Arial" panose="020B0604020202020204" pitchFamily="7" charset="0"/>
              <a:cs typeface="Arial" panose="020B0604020202020204" pitchFamily="7" charset="0"/>
            </a:rPr>
            <a:t>EDUARDO OLIVEIRA DOS SANTOS JUNIOR </a:t>
          </a:r>
          <a:endParaRPr lang="pt-BR" sz="1300" b="0" strike="noStrike" spc="-1">
            <a:latin typeface="Arial" panose="020B0604020202020204" pitchFamily="7" charset="0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r>
            <a:rPr lang="pt-BR" sz="1300" b="1" strike="noStrike" spc="-1">
              <a:solidFill>
                <a:schemeClr val="dk1"/>
              </a:solidFill>
              <a:latin typeface="Arial" panose="020B0604020202020204" pitchFamily="7" charset="0"/>
              <a:cs typeface="Arial" panose="020B0604020202020204" pitchFamily="7" charset="0"/>
            </a:rPr>
            <a:t>ENGENHEIRO CIVIL</a:t>
          </a:r>
          <a:endParaRPr lang="pt-BR" sz="1300" b="0" strike="noStrike" spc="-1">
            <a:latin typeface="Arial" panose="020B0604020202020204" pitchFamily="7" charset="0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r>
            <a:rPr lang="pt-BR" sz="1300" b="1" strike="noStrike" spc="-1">
              <a:solidFill>
                <a:schemeClr val="dk1"/>
              </a:solidFill>
              <a:latin typeface="Arial" panose="020B0604020202020204" pitchFamily="7" charset="0"/>
              <a:cs typeface="Arial" panose="020B0604020202020204" pitchFamily="7" charset="0"/>
            </a:rPr>
            <a:t>CREA/SP: 5069244515</a:t>
          </a:r>
          <a:endParaRPr lang="pt-BR" altLang="en-US" sz="1300" b="0" strike="noStrike" spc="-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698500</xdr:colOff>
      <xdr:row>39</xdr:row>
      <xdr:rowOff>0</xdr:rowOff>
    </xdr:from>
    <xdr:to>
      <xdr:col>11</xdr:col>
      <xdr:colOff>1114425</xdr:colOff>
      <xdr:row>43</xdr:row>
      <xdr:rowOff>209550</xdr:rowOff>
    </xdr:to>
    <xdr:sp macro="" textlink="">
      <xdr:nvSpPr>
        <xdr:cNvPr id="3" name="CaixaDeTexto 4"/>
        <xdr:cNvSpPr/>
      </xdr:nvSpPr>
      <xdr:spPr>
        <a:xfrm>
          <a:off x="9842500" y="12190730"/>
          <a:ext cx="7445375" cy="1047750"/>
        </a:xfrm>
        <a:prstGeom prst="rect">
          <a:avLst/>
        </a:prstGeom>
        <a:noFill/>
        <a:ln w="9525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 lIns="90000" tIns="45000" rIns="90000" bIns="45000" anchor="t"/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0000"/>
            </a:lnSpc>
          </a:pPr>
          <a:r>
            <a:rPr lang="pt-BR" sz="1300" i="1" spc="-1">
              <a:solidFill>
                <a:schemeClr val="dk1"/>
              </a:solidFill>
              <a:latin typeface="Arial" panose="020B0604020202020204" pitchFamily="7" charset="0"/>
              <a:cs typeface="Arial" panose="020B0604020202020204" pitchFamily="7" charset="0"/>
              <a:sym typeface="+mn-ea"/>
            </a:rPr>
            <a:t>Assinado digitalmente</a:t>
          </a:r>
          <a:endParaRPr lang="pt-BR" sz="1300" b="0" i="1" strike="noStrike" spc="-1">
            <a:latin typeface="Arial" panose="020B0604020202020204" pitchFamily="7" charset="0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r>
            <a:rPr lang="pt-BR" sz="1300" b="1" strike="noStrike" spc="-1">
              <a:solidFill>
                <a:schemeClr val="dk1"/>
              </a:solidFill>
              <a:latin typeface="Arial" panose="020B0604020202020204" pitchFamily="7" charset="0"/>
              <a:cs typeface="Arial" panose="020B0604020202020204" pitchFamily="7" charset="0"/>
            </a:rPr>
            <a:t>RAFAEL CORRÊA MARIANO</a:t>
          </a:r>
          <a:endParaRPr lang="pt-BR" sz="1300" b="0" strike="noStrike" spc="-1">
            <a:latin typeface="Arial" panose="020B0604020202020204" pitchFamily="7" charset="0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r>
            <a:rPr lang="pt-BR" sz="1300" b="1" strike="noStrike" spc="-1">
              <a:solidFill>
                <a:schemeClr val="dk1"/>
              </a:solidFill>
              <a:latin typeface="Arial" panose="020B0604020202020204" pitchFamily="7" charset="0"/>
              <a:cs typeface="Arial" panose="020B0604020202020204" pitchFamily="7" charset="0"/>
            </a:rPr>
            <a:t>SECRETÁRIO DE OBRAS, INFRAESTRUTURA E URBANISMO </a:t>
          </a:r>
          <a:endParaRPr lang="pt-BR" altLang="en-US" sz="1300" b="0" strike="noStrike" spc="-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9"/>
  <sheetViews>
    <sheetView showGridLines="0" view="pageBreakPreview" topLeftCell="A163" zoomScale="55" zoomScaleNormal="70" workbookViewId="0">
      <selection activeCell="J188" sqref="J188"/>
    </sheetView>
  </sheetViews>
  <sheetFormatPr defaultColWidth="9.140625" defaultRowHeight="18"/>
  <cols>
    <col min="1" max="1" width="10" style="70" customWidth="1"/>
    <col min="2" max="2" width="15.85546875" style="70" customWidth="1"/>
    <col min="3" max="3" width="14.140625" style="70" customWidth="1"/>
    <col min="4" max="4" width="117.140625" style="71" customWidth="1"/>
    <col min="5" max="5" width="17.5703125" style="70" customWidth="1"/>
    <col min="6" max="6" width="19.85546875" style="70" customWidth="1"/>
    <col min="7" max="7" width="20.42578125" style="70" customWidth="1"/>
    <col min="8" max="8" width="23.42578125" style="70" customWidth="1"/>
    <col min="9" max="9" width="21.5703125" style="70" customWidth="1"/>
    <col min="10" max="10" width="23.28515625" style="70" customWidth="1"/>
    <col min="11" max="16384" width="9.140625" style="72"/>
  </cols>
  <sheetData>
    <row r="2" spans="1:10" ht="48" customHeight="1">
      <c r="D2" s="132"/>
      <c r="E2" s="132"/>
      <c r="F2" s="132"/>
      <c r="G2" s="132"/>
      <c r="H2" s="132"/>
      <c r="I2" s="132"/>
      <c r="J2" s="132"/>
    </row>
    <row r="3" spans="1:10" ht="83.1" customHeight="1">
      <c r="D3" s="74"/>
      <c r="E3" s="73"/>
      <c r="F3" s="73"/>
      <c r="G3" s="73"/>
      <c r="H3" s="73"/>
      <c r="I3" s="73"/>
      <c r="J3" s="73"/>
    </row>
    <row r="4" spans="1:10" s="67" customFormat="1" ht="21" customHeight="1">
      <c r="A4" s="75" t="s">
        <v>0</v>
      </c>
      <c r="B4" s="75"/>
      <c r="C4" s="75"/>
      <c r="D4" s="75"/>
      <c r="E4" s="75"/>
      <c r="F4" s="75"/>
      <c r="G4" s="133" t="s">
        <v>1</v>
      </c>
      <c r="H4" s="133"/>
      <c r="I4" s="133"/>
      <c r="J4" s="133"/>
    </row>
    <row r="5" spans="1:10" s="67" customFormat="1">
      <c r="A5" s="75" t="s">
        <v>2</v>
      </c>
      <c r="B5" s="75"/>
      <c r="C5" s="75"/>
      <c r="D5" s="75"/>
      <c r="E5" s="75"/>
      <c r="F5" s="75"/>
      <c r="G5" s="134" t="s">
        <v>3</v>
      </c>
      <c r="H5" s="134"/>
      <c r="I5" s="134"/>
      <c r="J5" s="134"/>
    </row>
    <row r="6" spans="1:10" s="67" customFormat="1" ht="21" customHeight="1">
      <c r="A6" s="75" t="s">
        <v>4</v>
      </c>
      <c r="B6" s="75"/>
      <c r="C6" s="75"/>
      <c r="D6" s="75"/>
      <c r="E6" s="75"/>
      <c r="F6" s="75"/>
      <c r="G6" s="135" t="s">
        <v>5</v>
      </c>
      <c r="H6" s="135"/>
      <c r="I6" s="135"/>
      <c r="J6" s="135"/>
    </row>
    <row r="7" spans="1:10" s="67" customFormat="1" ht="21" customHeight="1">
      <c r="A7" s="75"/>
      <c r="B7" s="75"/>
      <c r="C7" s="75"/>
      <c r="D7" s="75"/>
      <c r="E7" s="75"/>
      <c r="F7" s="75"/>
      <c r="G7" s="135" t="s">
        <v>6</v>
      </c>
      <c r="H7" s="135"/>
      <c r="I7" s="135"/>
      <c r="J7" s="135"/>
    </row>
    <row r="8" spans="1:10" s="67" customFormat="1">
      <c r="A8" s="75"/>
      <c r="B8" s="75"/>
      <c r="C8" s="75"/>
      <c r="D8" s="75"/>
      <c r="E8" s="75"/>
      <c r="F8" s="75"/>
      <c r="G8" s="135" t="s">
        <v>7</v>
      </c>
      <c r="H8" s="135"/>
      <c r="I8" s="135"/>
      <c r="J8" s="135"/>
    </row>
    <row r="9" spans="1:10" s="67" customFormat="1">
      <c r="A9" s="76"/>
      <c r="B9" s="75"/>
      <c r="C9" s="75"/>
      <c r="D9" s="75"/>
      <c r="E9" s="75"/>
      <c r="F9" s="75"/>
      <c r="G9" s="135" t="s">
        <v>8</v>
      </c>
      <c r="H9" s="135"/>
      <c r="I9" s="135"/>
      <c r="J9" s="135"/>
    </row>
    <row r="10" spans="1:10" s="67" customFormat="1">
      <c r="A10" s="76"/>
      <c r="B10" s="76"/>
      <c r="C10" s="76"/>
      <c r="D10" s="77"/>
      <c r="E10" s="77"/>
      <c r="F10" s="77"/>
      <c r="G10" s="77"/>
      <c r="H10" s="77"/>
      <c r="I10" s="77"/>
      <c r="J10" s="77"/>
    </row>
    <row r="11" spans="1:10" s="67" customFormat="1">
      <c r="A11" s="136" t="s">
        <v>9</v>
      </c>
      <c r="B11" s="136"/>
      <c r="C11" s="136"/>
      <c r="D11" s="136"/>
      <c r="E11" s="136"/>
      <c r="F11" s="136"/>
      <c r="G11" s="136"/>
      <c r="H11" s="136"/>
      <c r="I11" s="136"/>
      <c r="J11" s="136"/>
    </row>
    <row r="12" spans="1:10" s="67" customFormat="1">
      <c r="A12" s="78"/>
      <c r="B12" s="78"/>
      <c r="C12" s="78"/>
      <c r="D12" s="78"/>
      <c r="E12" s="78"/>
      <c r="F12" s="78"/>
      <c r="G12" s="78"/>
      <c r="H12" s="78"/>
      <c r="I12" s="78"/>
      <c r="J12" s="78"/>
    </row>
    <row r="13" spans="1:10" s="67" customFormat="1">
      <c r="A13" s="79" t="s">
        <v>10</v>
      </c>
      <c r="B13" s="79" t="s">
        <v>11</v>
      </c>
      <c r="C13" s="79" t="s">
        <v>12</v>
      </c>
      <c r="D13" s="79" t="s">
        <v>13</v>
      </c>
      <c r="E13" s="79" t="s">
        <v>14</v>
      </c>
      <c r="F13" s="80" t="s">
        <v>15</v>
      </c>
      <c r="G13" s="81" t="s">
        <v>16</v>
      </c>
      <c r="H13" s="81" t="s">
        <v>16</v>
      </c>
      <c r="I13" s="81" t="s">
        <v>16</v>
      </c>
      <c r="J13" s="93" t="s">
        <v>17</v>
      </c>
    </row>
    <row r="14" spans="1:10" s="67" customFormat="1">
      <c r="A14" s="82">
        <v>1</v>
      </c>
      <c r="B14" s="83"/>
      <c r="C14" s="83"/>
      <c r="D14" s="84" t="s">
        <v>18</v>
      </c>
      <c r="E14" s="85"/>
      <c r="F14" s="85"/>
      <c r="G14" s="86"/>
      <c r="H14" s="86"/>
      <c r="I14" s="108"/>
      <c r="J14" s="108">
        <v>13256.76</v>
      </c>
    </row>
    <row r="15" spans="1:10" s="67" customFormat="1">
      <c r="A15" s="87" t="s">
        <v>19</v>
      </c>
      <c r="B15" s="88">
        <v>1</v>
      </c>
      <c r="C15" s="89" t="s">
        <v>20</v>
      </c>
      <c r="D15" s="90" t="s">
        <v>21</v>
      </c>
      <c r="E15" s="89" t="s">
        <v>22</v>
      </c>
      <c r="F15" s="91">
        <v>1</v>
      </c>
      <c r="G15" s="92" t="s">
        <v>16</v>
      </c>
      <c r="H15" s="92" t="s">
        <v>16</v>
      </c>
      <c r="I15" s="92" t="s">
        <v>16</v>
      </c>
      <c r="J15" s="109">
        <v>13256.76</v>
      </c>
    </row>
    <row r="16" spans="1:10" s="67" customFormat="1" ht="54">
      <c r="A16" s="79" t="s">
        <v>10</v>
      </c>
      <c r="B16" s="79" t="s">
        <v>11</v>
      </c>
      <c r="C16" s="79" t="s">
        <v>12</v>
      </c>
      <c r="D16" s="79" t="s">
        <v>13</v>
      </c>
      <c r="E16" s="79" t="s">
        <v>14</v>
      </c>
      <c r="F16" s="80" t="s">
        <v>15</v>
      </c>
      <c r="G16" s="93" t="s">
        <v>23</v>
      </c>
      <c r="H16" s="93" t="s">
        <v>24</v>
      </c>
      <c r="I16" s="93" t="s">
        <v>25</v>
      </c>
      <c r="J16" s="93" t="s">
        <v>26</v>
      </c>
    </row>
    <row r="17" spans="1:10" s="67" customFormat="1">
      <c r="A17" s="82">
        <v>2</v>
      </c>
      <c r="B17" s="94"/>
      <c r="C17" s="82"/>
      <c r="D17" s="95" t="s">
        <v>27</v>
      </c>
      <c r="E17" s="85"/>
      <c r="F17" s="96"/>
      <c r="G17" s="86"/>
      <c r="H17" s="86"/>
      <c r="I17" s="108">
        <v>29010.782800000001</v>
      </c>
      <c r="J17" s="108">
        <v>36263.478499999997</v>
      </c>
    </row>
    <row r="18" spans="1:10" s="67" customFormat="1">
      <c r="A18" s="97" t="s">
        <v>28</v>
      </c>
      <c r="B18" s="97" t="s">
        <v>29</v>
      </c>
      <c r="C18" s="97" t="s">
        <v>30</v>
      </c>
      <c r="D18" s="98" t="s">
        <v>31</v>
      </c>
      <c r="E18" s="97" t="s">
        <v>32</v>
      </c>
      <c r="F18" s="99">
        <v>2.88</v>
      </c>
      <c r="G18" s="100">
        <v>936.83</v>
      </c>
      <c r="H18" s="100">
        <v>1171.0374999999999</v>
      </c>
      <c r="I18" s="100">
        <v>2698.0704000000001</v>
      </c>
      <c r="J18" s="100">
        <v>3372.5880000000002</v>
      </c>
    </row>
    <row r="19" spans="1:10" s="67" customFormat="1">
      <c r="A19" s="97" t="s">
        <v>33</v>
      </c>
      <c r="B19" s="97" t="s">
        <v>29</v>
      </c>
      <c r="C19" s="97" t="s">
        <v>34</v>
      </c>
      <c r="D19" s="98" t="s">
        <v>35</v>
      </c>
      <c r="E19" s="101" t="s">
        <v>36</v>
      </c>
      <c r="F19" s="99">
        <v>4</v>
      </c>
      <c r="G19" s="100">
        <v>953.25</v>
      </c>
      <c r="H19" s="100">
        <v>1191.5625</v>
      </c>
      <c r="I19" s="100">
        <v>3813</v>
      </c>
      <c r="J19" s="100">
        <v>4766.25</v>
      </c>
    </row>
    <row r="20" spans="1:10" s="67" customFormat="1">
      <c r="A20" s="97" t="s">
        <v>37</v>
      </c>
      <c r="B20" s="97" t="s">
        <v>29</v>
      </c>
      <c r="C20" s="97" t="s">
        <v>38</v>
      </c>
      <c r="D20" s="98" t="s">
        <v>39</v>
      </c>
      <c r="E20" s="97" t="s">
        <v>36</v>
      </c>
      <c r="F20" s="99">
        <v>4</v>
      </c>
      <c r="G20" s="100">
        <v>1157.98</v>
      </c>
      <c r="H20" s="100">
        <v>1447.4749999999999</v>
      </c>
      <c r="I20" s="100">
        <v>4631.92</v>
      </c>
      <c r="J20" s="100">
        <v>5789.9</v>
      </c>
    </row>
    <row r="21" spans="1:10" s="67" customFormat="1">
      <c r="A21" s="97" t="s">
        <v>40</v>
      </c>
      <c r="B21" s="97" t="s">
        <v>29</v>
      </c>
      <c r="C21" s="97" t="s">
        <v>41</v>
      </c>
      <c r="D21" s="98" t="s">
        <v>42</v>
      </c>
      <c r="E21" s="97" t="s">
        <v>43</v>
      </c>
      <c r="F21" s="99">
        <v>20</v>
      </c>
      <c r="G21" s="100">
        <v>28.28</v>
      </c>
      <c r="H21" s="100">
        <v>35.35</v>
      </c>
      <c r="I21" s="100">
        <v>565.6</v>
      </c>
      <c r="J21" s="100">
        <v>707</v>
      </c>
    </row>
    <row r="22" spans="1:10" s="67" customFormat="1">
      <c r="A22" s="97" t="s">
        <v>44</v>
      </c>
      <c r="B22" s="97" t="s">
        <v>29</v>
      </c>
      <c r="C22" s="97" t="s">
        <v>45</v>
      </c>
      <c r="D22" s="98" t="s">
        <v>46</v>
      </c>
      <c r="E22" s="97" t="s">
        <v>47</v>
      </c>
      <c r="F22" s="99">
        <v>5</v>
      </c>
      <c r="G22" s="100">
        <v>12.44</v>
      </c>
      <c r="H22" s="100">
        <v>15.55</v>
      </c>
      <c r="I22" s="100">
        <v>62.2</v>
      </c>
      <c r="J22" s="100">
        <v>77.75</v>
      </c>
    </row>
    <row r="23" spans="1:10" s="67" customFormat="1">
      <c r="A23" s="97" t="s">
        <v>48</v>
      </c>
      <c r="B23" s="97" t="s">
        <v>29</v>
      </c>
      <c r="C23" s="97" t="s">
        <v>49</v>
      </c>
      <c r="D23" s="98" t="s">
        <v>50</v>
      </c>
      <c r="E23" s="97" t="s">
        <v>51</v>
      </c>
      <c r="F23" s="99">
        <v>1</v>
      </c>
      <c r="G23" s="100">
        <v>1267.71</v>
      </c>
      <c r="H23" s="100">
        <v>1584.6375</v>
      </c>
      <c r="I23" s="100">
        <v>1267.71</v>
      </c>
      <c r="J23" s="100">
        <v>1584.6375</v>
      </c>
    </row>
    <row r="24" spans="1:10" s="67" customFormat="1">
      <c r="A24" s="97" t="s">
        <v>52</v>
      </c>
      <c r="B24" s="97" t="s">
        <v>29</v>
      </c>
      <c r="C24" s="97" t="s">
        <v>53</v>
      </c>
      <c r="D24" s="98" t="s">
        <v>54</v>
      </c>
      <c r="E24" s="97" t="s">
        <v>47</v>
      </c>
      <c r="F24" s="99">
        <v>40</v>
      </c>
      <c r="G24" s="100">
        <v>87.63</v>
      </c>
      <c r="H24" s="100">
        <v>109.53749999999999</v>
      </c>
      <c r="I24" s="100">
        <v>3505.2</v>
      </c>
      <c r="J24" s="100">
        <v>4381.5</v>
      </c>
    </row>
    <row r="25" spans="1:10" s="67" customFormat="1">
      <c r="A25" s="97" t="s">
        <v>55</v>
      </c>
      <c r="B25" s="97" t="s">
        <v>29</v>
      </c>
      <c r="C25" s="97" t="s">
        <v>56</v>
      </c>
      <c r="D25" s="98" t="s">
        <v>57</v>
      </c>
      <c r="E25" s="97" t="s">
        <v>58</v>
      </c>
      <c r="F25" s="99">
        <v>1</v>
      </c>
      <c r="G25" s="100">
        <v>2392.3200000000002</v>
      </c>
      <c r="H25" s="100">
        <v>2990.4</v>
      </c>
      <c r="I25" s="100">
        <v>2392.3200000000002</v>
      </c>
      <c r="J25" s="100">
        <v>2990.4</v>
      </c>
    </row>
    <row r="26" spans="1:10" s="67" customFormat="1">
      <c r="A26" s="97" t="s">
        <v>59</v>
      </c>
      <c r="B26" s="97" t="s">
        <v>29</v>
      </c>
      <c r="C26" s="97" t="s">
        <v>56</v>
      </c>
      <c r="D26" s="98" t="s">
        <v>60</v>
      </c>
      <c r="E26" s="97" t="s">
        <v>58</v>
      </c>
      <c r="F26" s="99">
        <v>1</v>
      </c>
      <c r="G26" s="100">
        <v>2392.3200000000002</v>
      </c>
      <c r="H26" s="100">
        <v>2990.4</v>
      </c>
      <c r="I26" s="100">
        <v>2392.3200000000002</v>
      </c>
      <c r="J26" s="100">
        <v>2990.4</v>
      </c>
    </row>
    <row r="27" spans="1:10" s="67" customFormat="1">
      <c r="A27" s="97" t="s">
        <v>61</v>
      </c>
      <c r="B27" s="97" t="s">
        <v>29</v>
      </c>
      <c r="C27" s="97" t="s">
        <v>62</v>
      </c>
      <c r="D27" s="98" t="s">
        <v>63</v>
      </c>
      <c r="E27" s="97" t="s">
        <v>58</v>
      </c>
      <c r="F27" s="99">
        <v>1</v>
      </c>
      <c r="G27" s="100">
        <v>1027.03</v>
      </c>
      <c r="H27" s="100">
        <v>1283.7874999999999</v>
      </c>
      <c r="I27" s="100">
        <v>1027.03</v>
      </c>
      <c r="J27" s="100">
        <v>1283.7874999999999</v>
      </c>
    </row>
    <row r="28" spans="1:10" s="67" customFormat="1">
      <c r="A28" s="97" t="s">
        <v>64</v>
      </c>
      <c r="B28" s="97" t="s">
        <v>29</v>
      </c>
      <c r="C28" s="97" t="s">
        <v>65</v>
      </c>
      <c r="D28" s="98" t="s">
        <v>66</v>
      </c>
      <c r="E28" s="97" t="s">
        <v>58</v>
      </c>
      <c r="F28" s="99">
        <v>2</v>
      </c>
      <c r="G28" s="100">
        <v>1140.48</v>
      </c>
      <c r="H28" s="100">
        <v>1425.6</v>
      </c>
      <c r="I28" s="100">
        <v>2280.96</v>
      </c>
      <c r="J28" s="100">
        <v>2851.2</v>
      </c>
    </row>
    <row r="29" spans="1:10">
      <c r="A29" s="97" t="s">
        <v>67</v>
      </c>
      <c r="B29" s="97" t="s">
        <v>29</v>
      </c>
      <c r="C29" s="97" t="s">
        <v>68</v>
      </c>
      <c r="D29" s="98" t="s">
        <v>69</v>
      </c>
      <c r="E29" s="97" t="s">
        <v>32</v>
      </c>
      <c r="F29" s="99">
        <v>174.04</v>
      </c>
      <c r="G29" s="100">
        <v>17.809999999999999</v>
      </c>
      <c r="H29" s="100">
        <v>22.262499999999999</v>
      </c>
      <c r="I29" s="100">
        <v>3099.6523999999999</v>
      </c>
      <c r="J29" s="100">
        <v>3874.5655000000002</v>
      </c>
    </row>
    <row r="30" spans="1:10" ht="36">
      <c r="A30" s="97" t="s">
        <v>70</v>
      </c>
      <c r="B30" s="97" t="s">
        <v>29</v>
      </c>
      <c r="C30" s="97" t="s">
        <v>71</v>
      </c>
      <c r="D30" s="102" t="s">
        <v>72</v>
      </c>
      <c r="E30" s="97" t="s">
        <v>73</v>
      </c>
      <c r="F30" s="99">
        <v>10</v>
      </c>
      <c r="G30" s="100">
        <v>127.48</v>
      </c>
      <c r="H30" s="100">
        <v>159.35</v>
      </c>
      <c r="I30" s="100">
        <v>1274.8</v>
      </c>
      <c r="J30" s="100">
        <v>1593.5</v>
      </c>
    </row>
    <row r="31" spans="1:10" s="67" customFormat="1">
      <c r="A31" s="82">
        <v>3</v>
      </c>
      <c r="B31" s="94"/>
      <c r="C31" s="82"/>
      <c r="D31" s="95" t="s">
        <v>74</v>
      </c>
      <c r="E31" s="85"/>
      <c r="F31" s="96"/>
      <c r="G31" s="86"/>
      <c r="H31" s="86"/>
      <c r="I31" s="108">
        <v>27439.835456000001</v>
      </c>
      <c r="J31" s="108">
        <v>34299.794320000001</v>
      </c>
    </row>
    <row r="32" spans="1:10" s="67" customFormat="1">
      <c r="A32" s="87" t="s">
        <v>75</v>
      </c>
      <c r="B32" s="87" t="s">
        <v>29</v>
      </c>
      <c r="C32" s="103" t="s">
        <v>76</v>
      </c>
      <c r="D32" s="90" t="s">
        <v>77</v>
      </c>
      <c r="E32" s="87" t="s">
        <v>73</v>
      </c>
      <c r="F32" s="104">
        <v>8.77</v>
      </c>
      <c r="G32" s="105">
        <v>51.1</v>
      </c>
      <c r="H32" s="100">
        <v>63.875</v>
      </c>
      <c r="I32" s="100">
        <v>448.14699999999999</v>
      </c>
      <c r="J32" s="100">
        <v>560.18375000000003</v>
      </c>
    </row>
    <row r="33" spans="1:10" s="67" customFormat="1">
      <c r="A33" s="87" t="s">
        <v>78</v>
      </c>
      <c r="B33" s="87" t="s">
        <v>29</v>
      </c>
      <c r="C33" s="103" t="s">
        <v>79</v>
      </c>
      <c r="D33" s="90" t="s">
        <v>80</v>
      </c>
      <c r="E33" s="87" t="s">
        <v>47</v>
      </c>
      <c r="F33" s="104">
        <v>114</v>
      </c>
      <c r="G33" s="105">
        <v>80.12</v>
      </c>
      <c r="H33" s="100">
        <v>100.15</v>
      </c>
      <c r="I33" s="100">
        <v>9133.68</v>
      </c>
      <c r="J33" s="100">
        <v>11417.1</v>
      </c>
    </row>
    <row r="34" spans="1:10" s="67" customFormat="1">
      <c r="A34" s="87" t="s">
        <v>81</v>
      </c>
      <c r="B34" s="87" t="s">
        <v>82</v>
      </c>
      <c r="C34" s="103">
        <v>101616</v>
      </c>
      <c r="D34" s="90" t="s">
        <v>83</v>
      </c>
      <c r="E34" s="87" t="s">
        <v>32</v>
      </c>
      <c r="F34" s="104">
        <v>25.49</v>
      </c>
      <c r="G34" s="105">
        <v>7.97</v>
      </c>
      <c r="H34" s="100">
        <v>9.9625000000000004</v>
      </c>
      <c r="I34" s="100">
        <v>203.15530000000001</v>
      </c>
      <c r="J34" s="100">
        <v>253.94412500000001</v>
      </c>
    </row>
    <row r="35" spans="1:10" s="67" customFormat="1">
      <c r="A35" s="87" t="s">
        <v>84</v>
      </c>
      <c r="B35" s="87" t="s">
        <v>29</v>
      </c>
      <c r="C35" s="103" t="s">
        <v>85</v>
      </c>
      <c r="D35" s="90" t="s">
        <v>86</v>
      </c>
      <c r="E35" s="87" t="s">
        <v>32</v>
      </c>
      <c r="F35" s="104">
        <v>20.329999999999998</v>
      </c>
      <c r="G35" s="105">
        <v>105.58</v>
      </c>
      <c r="H35" s="100">
        <v>131.97499999999999</v>
      </c>
      <c r="I35" s="100">
        <v>2146.4414000000002</v>
      </c>
      <c r="J35" s="100">
        <v>2683.0517500000001</v>
      </c>
    </row>
    <row r="36" spans="1:10" s="67" customFormat="1">
      <c r="A36" s="87" t="s">
        <v>87</v>
      </c>
      <c r="B36" s="87" t="s">
        <v>29</v>
      </c>
      <c r="C36" s="103" t="s">
        <v>88</v>
      </c>
      <c r="D36" s="90" t="s">
        <v>89</v>
      </c>
      <c r="E36" s="87" t="s">
        <v>73</v>
      </c>
      <c r="F36" s="104">
        <v>0.76</v>
      </c>
      <c r="G36" s="105">
        <v>211.54</v>
      </c>
      <c r="H36" s="100">
        <v>264.42500000000001</v>
      </c>
      <c r="I36" s="100">
        <v>160.7704</v>
      </c>
      <c r="J36" s="100">
        <v>200.96299999999999</v>
      </c>
    </row>
    <row r="37" spans="1:10" s="67" customFormat="1">
      <c r="A37" s="87" t="s">
        <v>90</v>
      </c>
      <c r="B37" s="87" t="s">
        <v>29</v>
      </c>
      <c r="C37" s="103" t="s">
        <v>91</v>
      </c>
      <c r="D37" s="90" t="s">
        <v>92</v>
      </c>
      <c r="E37" s="87" t="s">
        <v>93</v>
      </c>
      <c r="F37" s="104">
        <v>651.62</v>
      </c>
      <c r="G37" s="105">
        <v>10.41</v>
      </c>
      <c r="H37" s="100">
        <v>13.012499999999999</v>
      </c>
      <c r="I37" s="100">
        <v>6783.3642</v>
      </c>
      <c r="J37" s="100">
        <v>8479.2052500000009</v>
      </c>
    </row>
    <row r="38" spans="1:10" s="67" customFormat="1">
      <c r="A38" s="87" t="s">
        <v>94</v>
      </c>
      <c r="B38" s="87" t="s">
        <v>29</v>
      </c>
      <c r="C38" s="103" t="s">
        <v>95</v>
      </c>
      <c r="D38" s="90" t="s">
        <v>96</v>
      </c>
      <c r="E38" s="87" t="s">
        <v>93</v>
      </c>
      <c r="F38" s="104">
        <v>162.09479999999999</v>
      </c>
      <c r="G38" s="105">
        <v>10.72</v>
      </c>
      <c r="H38" s="100">
        <v>13.4</v>
      </c>
      <c r="I38" s="100">
        <v>1737.656256</v>
      </c>
      <c r="J38" s="100">
        <v>2172.0703199999998</v>
      </c>
    </row>
    <row r="39" spans="1:10" s="67" customFormat="1">
      <c r="A39" s="87" t="s">
        <v>97</v>
      </c>
      <c r="B39" s="87" t="s">
        <v>29</v>
      </c>
      <c r="C39" s="103" t="s">
        <v>98</v>
      </c>
      <c r="D39" s="90" t="s">
        <v>99</v>
      </c>
      <c r="E39" s="87" t="s">
        <v>73</v>
      </c>
      <c r="F39" s="104">
        <v>7.65</v>
      </c>
      <c r="G39" s="105">
        <v>508.73</v>
      </c>
      <c r="H39" s="100">
        <v>635.91250000000002</v>
      </c>
      <c r="I39" s="100">
        <v>3891.7845000000002</v>
      </c>
      <c r="J39" s="100">
        <v>4864.7306250000001</v>
      </c>
    </row>
    <row r="40" spans="1:10" s="67" customFormat="1">
      <c r="A40" s="87" t="s">
        <v>100</v>
      </c>
      <c r="B40" s="87" t="s">
        <v>29</v>
      </c>
      <c r="C40" s="103" t="s">
        <v>101</v>
      </c>
      <c r="D40" s="90" t="s">
        <v>102</v>
      </c>
      <c r="E40" s="87" t="s">
        <v>73</v>
      </c>
      <c r="F40" s="104">
        <v>7.65</v>
      </c>
      <c r="G40" s="105">
        <v>172.38</v>
      </c>
      <c r="H40" s="100">
        <v>215.47499999999999</v>
      </c>
      <c r="I40" s="100">
        <v>1318.7070000000001</v>
      </c>
      <c r="J40" s="100">
        <v>1648.38375</v>
      </c>
    </row>
    <row r="41" spans="1:10" s="67" customFormat="1">
      <c r="A41" s="87" t="s">
        <v>103</v>
      </c>
      <c r="B41" s="87" t="s">
        <v>29</v>
      </c>
      <c r="C41" s="103" t="s">
        <v>104</v>
      </c>
      <c r="D41" s="90" t="s">
        <v>105</v>
      </c>
      <c r="E41" s="87" t="s">
        <v>32</v>
      </c>
      <c r="F41" s="104">
        <v>84.97</v>
      </c>
      <c r="G41" s="105">
        <v>19.02</v>
      </c>
      <c r="H41" s="100">
        <v>23.774999999999999</v>
      </c>
      <c r="I41" s="100">
        <v>1616.1294</v>
      </c>
      <c r="J41" s="100">
        <v>2020.16175</v>
      </c>
    </row>
    <row r="42" spans="1:10" s="67" customFormat="1">
      <c r="A42" s="82">
        <v>4</v>
      </c>
      <c r="B42" s="94"/>
      <c r="C42" s="94"/>
      <c r="D42" s="95" t="s">
        <v>106</v>
      </c>
      <c r="E42" s="85"/>
      <c r="F42" s="96"/>
      <c r="G42" s="86"/>
      <c r="H42" s="86"/>
      <c r="I42" s="110">
        <v>49607.198400000001</v>
      </c>
      <c r="J42" s="110">
        <v>62008.998</v>
      </c>
    </row>
    <row r="43" spans="1:10" s="67" customFormat="1">
      <c r="A43" s="87" t="s">
        <v>107</v>
      </c>
      <c r="B43" s="87" t="s">
        <v>29</v>
      </c>
      <c r="C43" s="103" t="s">
        <v>108</v>
      </c>
      <c r="D43" s="90" t="s">
        <v>109</v>
      </c>
      <c r="E43" s="87" t="s">
        <v>32</v>
      </c>
      <c r="F43" s="104">
        <v>38.32</v>
      </c>
      <c r="G43" s="105">
        <v>261.17</v>
      </c>
      <c r="H43" s="100">
        <v>326.46249999999998</v>
      </c>
      <c r="I43" s="100">
        <v>10008.0344</v>
      </c>
      <c r="J43" s="100">
        <v>12510.043</v>
      </c>
    </row>
    <row r="44" spans="1:10" s="67" customFormat="1">
      <c r="A44" s="87" t="s">
        <v>110</v>
      </c>
      <c r="B44" s="87" t="s">
        <v>29</v>
      </c>
      <c r="C44" s="103" t="s">
        <v>91</v>
      </c>
      <c r="D44" s="90" t="s">
        <v>92</v>
      </c>
      <c r="E44" s="87" t="s">
        <v>93</v>
      </c>
      <c r="F44" s="104">
        <v>839.11</v>
      </c>
      <c r="G44" s="105">
        <v>10.41</v>
      </c>
      <c r="H44" s="100">
        <v>13.012499999999999</v>
      </c>
      <c r="I44" s="100">
        <v>8735.1350999999995</v>
      </c>
      <c r="J44" s="100">
        <v>10918.918874999999</v>
      </c>
    </row>
    <row r="45" spans="1:10" s="67" customFormat="1">
      <c r="A45" s="87" t="s">
        <v>111</v>
      </c>
      <c r="B45" s="87" t="s">
        <v>29</v>
      </c>
      <c r="C45" s="103" t="s">
        <v>95</v>
      </c>
      <c r="D45" s="90" t="s">
        <v>96</v>
      </c>
      <c r="E45" s="87" t="s">
        <v>93</v>
      </c>
      <c r="F45" s="104">
        <v>109</v>
      </c>
      <c r="G45" s="105">
        <v>10.72</v>
      </c>
      <c r="H45" s="100">
        <v>13.4</v>
      </c>
      <c r="I45" s="100">
        <v>1168.48</v>
      </c>
      <c r="J45" s="100">
        <v>1460.6</v>
      </c>
    </row>
    <row r="46" spans="1:10" s="67" customFormat="1">
      <c r="A46" s="87" t="s">
        <v>112</v>
      </c>
      <c r="B46" s="87" t="s">
        <v>29</v>
      </c>
      <c r="C46" s="103" t="s">
        <v>98</v>
      </c>
      <c r="D46" s="90" t="s">
        <v>99</v>
      </c>
      <c r="E46" s="87" t="s">
        <v>73</v>
      </c>
      <c r="F46" s="104">
        <v>11.68</v>
      </c>
      <c r="G46" s="105">
        <v>508.73</v>
      </c>
      <c r="H46" s="100">
        <v>635.91250000000002</v>
      </c>
      <c r="I46" s="100">
        <v>5941.9664000000002</v>
      </c>
      <c r="J46" s="100">
        <v>7427.4579999999996</v>
      </c>
    </row>
    <row r="47" spans="1:10" s="67" customFormat="1">
      <c r="A47" s="87" t="s">
        <v>113</v>
      </c>
      <c r="B47" s="87" t="s">
        <v>29</v>
      </c>
      <c r="C47" s="103" t="s">
        <v>114</v>
      </c>
      <c r="D47" s="90" t="s">
        <v>115</v>
      </c>
      <c r="E47" s="87" t="s">
        <v>73</v>
      </c>
      <c r="F47" s="104">
        <v>11.68</v>
      </c>
      <c r="G47" s="105">
        <v>119.07</v>
      </c>
      <c r="H47" s="100">
        <v>148.83750000000001</v>
      </c>
      <c r="I47" s="100">
        <v>1390.7375999999999</v>
      </c>
      <c r="J47" s="100">
        <v>1738.422</v>
      </c>
    </row>
    <row r="48" spans="1:10" s="67" customFormat="1" ht="36">
      <c r="A48" s="87" t="s">
        <v>116</v>
      </c>
      <c r="B48" s="87" t="s">
        <v>29</v>
      </c>
      <c r="C48" s="103" t="s">
        <v>117</v>
      </c>
      <c r="D48" s="90" t="s">
        <v>118</v>
      </c>
      <c r="E48" s="87" t="s">
        <v>32</v>
      </c>
      <c r="F48" s="104">
        <v>70.88</v>
      </c>
      <c r="G48" s="105">
        <v>156.94999999999999</v>
      </c>
      <c r="H48" s="100">
        <v>196.1875</v>
      </c>
      <c r="I48" s="100">
        <v>11124.616</v>
      </c>
      <c r="J48" s="100">
        <v>13905.77</v>
      </c>
    </row>
    <row r="49" spans="1:10" s="67" customFormat="1" ht="36">
      <c r="A49" s="87" t="s">
        <v>119</v>
      </c>
      <c r="B49" s="87" t="s">
        <v>29</v>
      </c>
      <c r="C49" s="103" t="s">
        <v>120</v>
      </c>
      <c r="D49" s="90" t="s">
        <v>121</v>
      </c>
      <c r="E49" s="87" t="s">
        <v>32</v>
      </c>
      <c r="F49" s="104">
        <v>55.47</v>
      </c>
      <c r="G49" s="105">
        <v>165.87</v>
      </c>
      <c r="H49" s="100">
        <v>207.33750000000001</v>
      </c>
      <c r="I49" s="100">
        <v>9200.8089</v>
      </c>
      <c r="J49" s="100">
        <v>11501.011125000001</v>
      </c>
    </row>
    <row r="50" spans="1:10" s="67" customFormat="1">
      <c r="A50" s="87" t="s">
        <v>122</v>
      </c>
      <c r="B50" s="87" t="s">
        <v>29</v>
      </c>
      <c r="C50" s="103" t="s">
        <v>123</v>
      </c>
      <c r="D50" s="90" t="s">
        <v>124</v>
      </c>
      <c r="E50" s="87" t="s">
        <v>93</v>
      </c>
      <c r="F50" s="104">
        <v>198</v>
      </c>
      <c r="G50" s="105">
        <v>10.29</v>
      </c>
      <c r="H50" s="100">
        <v>12.862500000000001</v>
      </c>
      <c r="I50" s="100">
        <v>2037.42</v>
      </c>
      <c r="J50" s="100">
        <v>2546.7750000000001</v>
      </c>
    </row>
    <row r="51" spans="1:10" s="67" customFormat="1">
      <c r="A51" s="82">
        <v>5</v>
      </c>
      <c r="B51" s="94"/>
      <c r="C51" s="94"/>
      <c r="D51" s="95" t="s">
        <v>125</v>
      </c>
      <c r="E51" s="85"/>
      <c r="F51" s="96"/>
      <c r="G51" s="86"/>
      <c r="H51" s="86"/>
      <c r="I51" s="110">
        <v>64465.961219999997</v>
      </c>
      <c r="J51" s="110">
        <v>80582.451524999997</v>
      </c>
    </row>
    <row r="52" spans="1:10" s="67" customFormat="1">
      <c r="A52" s="87" t="s">
        <v>126</v>
      </c>
      <c r="B52" s="87" t="s">
        <v>29</v>
      </c>
      <c r="C52" s="87" t="s">
        <v>127</v>
      </c>
      <c r="D52" s="90" t="s">
        <v>128</v>
      </c>
      <c r="E52" s="87" t="s">
        <v>93</v>
      </c>
      <c r="F52" s="104">
        <v>1390</v>
      </c>
      <c r="G52" s="105">
        <v>31.07</v>
      </c>
      <c r="H52" s="100">
        <v>38.837499999999999</v>
      </c>
      <c r="I52" s="100">
        <v>43187.3</v>
      </c>
      <c r="J52" s="100">
        <v>53984.125</v>
      </c>
    </row>
    <row r="53" spans="1:10" s="67" customFormat="1">
      <c r="A53" s="87" t="s">
        <v>129</v>
      </c>
      <c r="B53" s="87" t="s">
        <v>29</v>
      </c>
      <c r="C53" s="87" t="s">
        <v>130</v>
      </c>
      <c r="D53" s="90" t="s">
        <v>131</v>
      </c>
      <c r="E53" s="87" t="s">
        <v>32</v>
      </c>
      <c r="F53" s="104">
        <v>154.18</v>
      </c>
      <c r="G53" s="105">
        <v>17.649999999999999</v>
      </c>
      <c r="H53" s="100">
        <v>22.0625</v>
      </c>
      <c r="I53" s="100">
        <v>2721.277</v>
      </c>
      <c r="J53" s="100">
        <v>3401.5962500000001</v>
      </c>
    </row>
    <row r="54" spans="1:10" s="67" customFormat="1" ht="36">
      <c r="A54" s="87" t="s">
        <v>132</v>
      </c>
      <c r="B54" s="87" t="s">
        <v>29</v>
      </c>
      <c r="C54" s="87" t="s">
        <v>133</v>
      </c>
      <c r="D54" s="90" t="s">
        <v>134</v>
      </c>
      <c r="E54" s="87" t="s">
        <v>32</v>
      </c>
      <c r="F54" s="104">
        <v>144.583</v>
      </c>
      <c r="G54" s="105">
        <v>101.54</v>
      </c>
      <c r="H54" s="100">
        <v>126.925</v>
      </c>
      <c r="I54" s="100">
        <v>14680.95782</v>
      </c>
      <c r="J54" s="100">
        <v>18351.197274999999</v>
      </c>
    </row>
    <row r="55" spans="1:10" s="67" customFormat="1">
      <c r="A55" s="87" t="s">
        <v>135</v>
      </c>
      <c r="B55" s="87" t="s">
        <v>29</v>
      </c>
      <c r="C55" s="87" t="s">
        <v>136</v>
      </c>
      <c r="D55" s="90" t="s">
        <v>137</v>
      </c>
      <c r="E55" s="87" t="s">
        <v>47</v>
      </c>
      <c r="F55" s="104">
        <v>15.19</v>
      </c>
      <c r="G55" s="105">
        <v>72.56</v>
      </c>
      <c r="H55" s="100">
        <v>90.7</v>
      </c>
      <c r="I55" s="100">
        <v>1102.1864</v>
      </c>
      <c r="J55" s="100">
        <v>1377.7329999999999</v>
      </c>
    </row>
    <row r="56" spans="1:10" s="67" customFormat="1">
      <c r="A56" s="87" t="s">
        <v>138</v>
      </c>
      <c r="B56" s="87" t="s">
        <v>29</v>
      </c>
      <c r="C56" s="87" t="s">
        <v>139</v>
      </c>
      <c r="D56" s="90" t="s">
        <v>140</v>
      </c>
      <c r="E56" s="87" t="s">
        <v>47</v>
      </c>
      <c r="F56" s="104">
        <v>12</v>
      </c>
      <c r="G56" s="105">
        <v>153.97999999999999</v>
      </c>
      <c r="H56" s="100">
        <v>192.47499999999999</v>
      </c>
      <c r="I56" s="100">
        <v>1847.76</v>
      </c>
      <c r="J56" s="100">
        <v>2309.6999999999998</v>
      </c>
    </row>
    <row r="57" spans="1:10" s="67" customFormat="1" ht="36">
      <c r="A57" s="87" t="s">
        <v>141</v>
      </c>
      <c r="B57" s="87" t="s">
        <v>82</v>
      </c>
      <c r="C57" s="87">
        <v>89578</v>
      </c>
      <c r="D57" s="90" t="s">
        <v>142</v>
      </c>
      <c r="E57" s="87" t="s">
        <v>47</v>
      </c>
      <c r="F57" s="104">
        <v>7</v>
      </c>
      <c r="G57" s="105">
        <v>35.72</v>
      </c>
      <c r="H57" s="100">
        <v>44.65</v>
      </c>
      <c r="I57" s="100">
        <v>250.04</v>
      </c>
      <c r="J57" s="100">
        <v>312.55</v>
      </c>
    </row>
    <row r="58" spans="1:10" s="68" customFormat="1">
      <c r="A58" s="87" t="s">
        <v>143</v>
      </c>
      <c r="B58" s="97" t="s">
        <v>29</v>
      </c>
      <c r="C58" s="97" t="s">
        <v>144</v>
      </c>
      <c r="D58" s="98" t="s">
        <v>145</v>
      </c>
      <c r="E58" s="97" t="s">
        <v>47</v>
      </c>
      <c r="F58" s="99">
        <v>6</v>
      </c>
      <c r="G58" s="100">
        <v>112.74</v>
      </c>
      <c r="H58" s="100">
        <v>140.92500000000001</v>
      </c>
      <c r="I58" s="100">
        <v>676.44</v>
      </c>
      <c r="J58" s="100">
        <v>845.55</v>
      </c>
    </row>
    <row r="59" spans="1:10" s="67" customFormat="1">
      <c r="A59" s="82">
        <v>6</v>
      </c>
      <c r="B59" s="94"/>
      <c r="C59" s="94"/>
      <c r="D59" s="95" t="s">
        <v>146</v>
      </c>
      <c r="E59" s="85"/>
      <c r="F59" s="96"/>
      <c r="G59" s="86"/>
      <c r="H59" s="86"/>
      <c r="I59" s="110">
        <v>108667.5206</v>
      </c>
      <c r="J59" s="110">
        <v>135834.40075</v>
      </c>
    </row>
    <row r="60" spans="1:10" s="67" customFormat="1">
      <c r="A60" s="87" t="s">
        <v>147</v>
      </c>
      <c r="B60" s="87" t="s">
        <v>29</v>
      </c>
      <c r="C60" s="87" t="s">
        <v>148</v>
      </c>
      <c r="D60" s="106" t="s">
        <v>149</v>
      </c>
      <c r="E60" s="87" t="s">
        <v>32</v>
      </c>
      <c r="F60" s="107">
        <v>127.88</v>
      </c>
      <c r="G60" s="105">
        <v>83.24</v>
      </c>
      <c r="H60" s="100">
        <v>104.05</v>
      </c>
      <c r="I60" s="100">
        <v>10644.7312</v>
      </c>
      <c r="J60" s="100">
        <v>13305.914000000001</v>
      </c>
    </row>
    <row r="61" spans="1:10" s="67" customFormat="1">
      <c r="A61" s="87" t="s">
        <v>150</v>
      </c>
      <c r="B61" s="87" t="s">
        <v>29</v>
      </c>
      <c r="C61" s="87" t="s">
        <v>151</v>
      </c>
      <c r="D61" s="106" t="s">
        <v>152</v>
      </c>
      <c r="E61" s="87" t="s">
        <v>32</v>
      </c>
      <c r="F61" s="107">
        <v>141.88</v>
      </c>
      <c r="G61" s="105">
        <v>96.59</v>
      </c>
      <c r="H61" s="100">
        <v>120.7375</v>
      </c>
      <c r="I61" s="100">
        <v>13704.189200000001</v>
      </c>
      <c r="J61" s="100">
        <v>17130.236499999999</v>
      </c>
    </row>
    <row r="62" spans="1:10" s="67" customFormat="1">
      <c r="A62" s="87" t="s">
        <v>153</v>
      </c>
      <c r="B62" s="87" t="s">
        <v>29</v>
      </c>
      <c r="C62" s="87" t="s">
        <v>154</v>
      </c>
      <c r="D62" s="106" t="s">
        <v>155</v>
      </c>
      <c r="E62" s="87" t="s">
        <v>32</v>
      </c>
      <c r="F62" s="107">
        <v>652.9</v>
      </c>
      <c r="G62" s="105">
        <v>7.12</v>
      </c>
      <c r="H62" s="100">
        <v>8.9</v>
      </c>
      <c r="I62" s="100">
        <v>4648.6480000000001</v>
      </c>
      <c r="J62" s="100">
        <v>5810.81</v>
      </c>
    </row>
    <row r="63" spans="1:10" s="67" customFormat="1">
      <c r="A63" s="87" t="s">
        <v>156</v>
      </c>
      <c r="B63" s="87" t="s">
        <v>29</v>
      </c>
      <c r="C63" s="87" t="s">
        <v>157</v>
      </c>
      <c r="D63" s="106" t="s">
        <v>158</v>
      </c>
      <c r="E63" s="87" t="s">
        <v>32</v>
      </c>
      <c r="F63" s="107">
        <v>652.9</v>
      </c>
      <c r="G63" s="105">
        <v>23.11</v>
      </c>
      <c r="H63" s="100">
        <v>28.887499999999999</v>
      </c>
      <c r="I63" s="100">
        <v>15088.519</v>
      </c>
      <c r="J63" s="100">
        <v>18860.64875</v>
      </c>
    </row>
    <row r="64" spans="1:10" s="67" customFormat="1">
      <c r="A64" s="87" t="s">
        <v>159</v>
      </c>
      <c r="B64" s="87" t="s">
        <v>29</v>
      </c>
      <c r="C64" s="103" t="s">
        <v>160</v>
      </c>
      <c r="D64" s="90" t="s">
        <v>161</v>
      </c>
      <c r="E64" s="87" t="s">
        <v>73</v>
      </c>
      <c r="F64" s="104">
        <v>1.3</v>
      </c>
      <c r="G64" s="105">
        <v>824.7</v>
      </c>
      <c r="H64" s="100">
        <v>1030.875</v>
      </c>
      <c r="I64" s="100">
        <v>1072.1099999999999</v>
      </c>
      <c r="J64" s="100">
        <v>1340.1375</v>
      </c>
    </row>
    <row r="65" spans="1:10" s="67" customFormat="1">
      <c r="A65" s="87" t="s">
        <v>162</v>
      </c>
      <c r="B65" s="97" t="s">
        <v>29</v>
      </c>
      <c r="C65" s="97" t="s">
        <v>163</v>
      </c>
      <c r="D65" s="111" t="s">
        <v>164</v>
      </c>
      <c r="E65" s="97" t="s">
        <v>32</v>
      </c>
      <c r="F65" s="99">
        <v>522.74</v>
      </c>
      <c r="G65" s="100">
        <v>13.32</v>
      </c>
      <c r="H65" s="100">
        <v>16.649999999999999</v>
      </c>
      <c r="I65" s="100">
        <v>6962.8968000000004</v>
      </c>
      <c r="J65" s="100">
        <v>8703.6209999999992</v>
      </c>
    </row>
    <row r="66" spans="1:10" s="67" customFormat="1">
      <c r="A66" s="87" t="s">
        <v>165</v>
      </c>
      <c r="B66" s="97" t="s">
        <v>29</v>
      </c>
      <c r="C66" s="112" t="s">
        <v>88</v>
      </c>
      <c r="D66" s="98" t="s">
        <v>166</v>
      </c>
      <c r="E66" s="97" t="s">
        <v>73</v>
      </c>
      <c r="F66" s="99">
        <v>7.41</v>
      </c>
      <c r="G66" s="100">
        <v>211.54</v>
      </c>
      <c r="H66" s="100">
        <v>264.42500000000001</v>
      </c>
      <c r="I66" s="100">
        <v>1567.5114000000001</v>
      </c>
      <c r="J66" s="100">
        <v>1959.3892499999999</v>
      </c>
    </row>
    <row r="67" spans="1:10" s="67" customFormat="1">
      <c r="A67" s="87" t="s">
        <v>167</v>
      </c>
      <c r="B67" s="97" t="s">
        <v>29</v>
      </c>
      <c r="C67" s="112" t="s">
        <v>123</v>
      </c>
      <c r="D67" s="98" t="s">
        <v>124</v>
      </c>
      <c r="E67" s="97" t="s">
        <v>93</v>
      </c>
      <c r="F67" s="99">
        <v>36</v>
      </c>
      <c r="G67" s="100">
        <v>10.29</v>
      </c>
      <c r="H67" s="100">
        <v>12.862500000000001</v>
      </c>
      <c r="I67" s="100">
        <v>370.44</v>
      </c>
      <c r="J67" s="100">
        <v>463.05</v>
      </c>
    </row>
    <row r="68" spans="1:10" s="67" customFormat="1">
      <c r="A68" s="87" t="s">
        <v>168</v>
      </c>
      <c r="B68" s="97" t="s">
        <v>29</v>
      </c>
      <c r="C68" s="112" t="s">
        <v>169</v>
      </c>
      <c r="D68" s="98" t="s">
        <v>170</v>
      </c>
      <c r="E68" s="97" t="s">
        <v>32</v>
      </c>
      <c r="F68" s="99">
        <v>23.8</v>
      </c>
      <c r="G68" s="100">
        <v>1.49</v>
      </c>
      <c r="H68" s="100">
        <v>1.8625</v>
      </c>
      <c r="I68" s="100">
        <v>35.462000000000003</v>
      </c>
      <c r="J68" s="100">
        <v>44.327500000000001</v>
      </c>
    </row>
    <row r="69" spans="1:10" s="67" customFormat="1">
      <c r="A69" s="87" t="s">
        <v>171</v>
      </c>
      <c r="B69" s="97" t="s">
        <v>29</v>
      </c>
      <c r="C69" s="112" t="s">
        <v>98</v>
      </c>
      <c r="D69" s="98" t="s">
        <v>172</v>
      </c>
      <c r="E69" s="97" t="s">
        <v>73</v>
      </c>
      <c r="F69" s="99">
        <v>15.11</v>
      </c>
      <c r="G69" s="100">
        <v>508.73</v>
      </c>
      <c r="H69" s="100">
        <v>635.91250000000002</v>
      </c>
      <c r="I69" s="100">
        <v>7686.9102999999996</v>
      </c>
      <c r="J69" s="100">
        <v>9608.6378750000003</v>
      </c>
    </row>
    <row r="70" spans="1:10" s="67" customFormat="1">
      <c r="A70" s="87" t="s">
        <v>173</v>
      </c>
      <c r="B70" s="97" t="s">
        <v>29</v>
      </c>
      <c r="C70" s="112" t="s">
        <v>114</v>
      </c>
      <c r="D70" s="98" t="s">
        <v>115</v>
      </c>
      <c r="E70" s="97" t="s">
        <v>73</v>
      </c>
      <c r="F70" s="99">
        <v>15.11</v>
      </c>
      <c r="G70" s="100">
        <v>119.07</v>
      </c>
      <c r="H70" s="100">
        <v>148.83750000000001</v>
      </c>
      <c r="I70" s="100">
        <v>1799.1477</v>
      </c>
      <c r="J70" s="100">
        <v>2248.9346249999999</v>
      </c>
    </row>
    <row r="71" spans="1:10" s="67" customFormat="1" ht="54">
      <c r="A71" s="87" t="s">
        <v>174</v>
      </c>
      <c r="B71" s="97" t="s">
        <v>82</v>
      </c>
      <c r="C71" s="97">
        <v>87248</v>
      </c>
      <c r="D71" s="111" t="s">
        <v>175</v>
      </c>
      <c r="E71" s="97" t="s">
        <v>32</v>
      </c>
      <c r="F71" s="99">
        <v>101.32</v>
      </c>
      <c r="G71" s="100">
        <v>48.15</v>
      </c>
      <c r="H71" s="100">
        <v>60.1875</v>
      </c>
      <c r="I71" s="100">
        <v>4878.558</v>
      </c>
      <c r="J71" s="100">
        <v>6098.1975000000002</v>
      </c>
    </row>
    <row r="72" spans="1:10" s="67" customFormat="1" ht="54">
      <c r="A72" s="87" t="s">
        <v>176</v>
      </c>
      <c r="B72" s="97" t="s">
        <v>82</v>
      </c>
      <c r="C72" s="97">
        <v>87273</v>
      </c>
      <c r="D72" s="111" t="s">
        <v>177</v>
      </c>
      <c r="E72" s="97" t="s">
        <v>32</v>
      </c>
      <c r="F72" s="99">
        <v>212.47</v>
      </c>
      <c r="G72" s="100">
        <v>64.95</v>
      </c>
      <c r="H72" s="100">
        <v>81.1875</v>
      </c>
      <c r="I72" s="100">
        <v>13799.9265</v>
      </c>
      <c r="J72" s="100">
        <v>17249.908125000002</v>
      </c>
    </row>
    <row r="73" spans="1:10" s="67" customFormat="1" ht="36">
      <c r="A73" s="87" t="s">
        <v>178</v>
      </c>
      <c r="B73" s="97" t="s">
        <v>82</v>
      </c>
      <c r="C73" s="97">
        <v>88648</v>
      </c>
      <c r="D73" s="98" t="s">
        <v>179</v>
      </c>
      <c r="E73" s="97" t="s">
        <v>47</v>
      </c>
      <c r="F73" s="99">
        <v>7.88</v>
      </c>
      <c r="G73" s="100">
        <v>7.37</v>
      </c>
      <c r="H73" s="100">
        <v>9.2125000000000004</v>
      </c>
      <c r="I73" s="100">
        <v>58.075600000000001</v>
      </c>
      <c r="J73" s="100">
        <v>72.594499999999996</v>
      </c>
    </row>
    <row r="74" spans="1:10" s="67" customFormat="1">
      <c r="A74" s="87" t="s">
        <v>180</v>
      </c>
      <c r="B74" s="97" t="s">
        <v>29</v>
      </c>
      <c r="C74" s="97" t="s">
        <v>181</v>
      </c>
      <c r="D74" s="98" t="s">
        <v>182</v>
      </c>
      <c r="E74" s="97" t="s">
        <v>47</v>
      </c>
      <c r="F74" s="99">
        <v>5.9</v>
      </c>
      <c r="G74" s="100">
        <v>173.48</v>
      </c>
      <c r="H74" s="100">
        <v>216.85</v>
      </c>
      <c r="I74" s="100">
        <v>1023.532</v>
      </c>
      <c r="J74" s="100">
        <v>1279.415</v>
      </c>
    </row>
    <row r="75" spans="1:10" s="67" customFormat="1">
      <c r="A75" s="87" t="s">
        <v>183</v>
      </c>
      <c r="B75" s="97" t="s">
        <v>29</v>
      </c>
      <c r="C75" s="97" t="s">
        <v>184</v>
      </c>
      <c r="D75" s="113" t="s">
        <v>185</v>
      </c>
      <c r="E75" s="97" t="s">
        <v>32</v>
      </c>
      <c r="F75" s="99">
        <v>122</v>
      </c>
      <c r="G75" s="100">
        <v>43.03</v>
      </c>
      <c r="H75" s="100">
        <v>53.787500000000001</v>
      </c>
      <c r="I75" s="100">
        <v>5249.66</v>
      </c>
      <c r="J75" s="100">
        <v>6562.0749999999998</v>
      </c>
    </row>
    <row r="76" spans="1:10" s="67" customFormat="1">
      <c r="A76" s="87" t="s">
        <v>186</v>
      </c>
      <c r="B76" s="97"/>
      <c r="C76" s="97" t="s">
        <v>187</v>
      </c>
      <c r="D76" s="98" t="s">
        <v>188</v>
      </c>
      <c r="E76" s="97" t="s">
        <v>32</v>
      </c>
      <c r="F76" s="99">
        <v>203.54</v>
      </c>
      <c r="G76" s="100">
        <v>17.68</v>
      </c>
      <c r="H76" s="100">
        <v>22.1</v>
      </c>
      <c r="I76" s="100">
        <v>3598.5871999999999</v>
      </c>
      <c r="J76" s="100">
        <v>4498.2340000000004</v>
      </c>
    </row>
    <row r="77" spans="1:10" s="67" customFormat="1">
      <c r="A77" s="87" t="s">
        <v>189</v>
      </c>
      <c r="B77" s="97" t="s">
        <v>29</v>
      </c>
      <c r="C77" s="97" t="s">
        <v>190</v>
      </c>
      <c r="D77" s="98" t="s">
        <v>191</v>
      </c>
      <c r="E77" s="97" t="s">
        <v>32</v>
      </c>
      <c r="F77" s="99">
        <v>111</v>
      </c>
      <c r="G77" s="100">
        <v>33.39</v>
      </c>
      <c r="H77" s="100">
        <v>41.737499999999997</v>
      </c>
      <c r="I77" s="100">
        <v>3706.29</v>
      </c>
      <c r="J77" s="100">
        <v>4632.8625000000002</v>
      </c>
    </row>
    <row r="78" spans="1:10" s="69" customFormat="1">
      <c r="A78" s="87" t="s">
        <v>192</v>
      </c>
      <c r="B78" s="97" t="s">
        <v>29</v>
      </c>
      <c r="C78" s="114" t="s">
        <v>193</v>
      </c>
      <c r="D78" s="98" t="s">
        <v>194</v>
      </c>
      <c r="E78" s="97" t="s">
        <v>32</v>
      </c>
      <c r="F78" s="115">
        <v>251.27</v>
      </c>
      <c r="G78" s="100">
        <v>35.909999999999997</v>
      </c>
      <c r="H78" s="100">
        <v>44.887500000000003</v>
      </c>
      <c r="I78" s="100">
        <v>9023.1057000000001</v>
      </c>
      <c r="J78" s="100">
        <v>11278.882125</v>
      </c>
    </row>
    <row r="79" spans="1:10" s="69" customFormat="1">
      <c r="A79" s="87" t="s">
        <v>195</v>
      </c>
      <c r="B79" s="97" t="s">
        <v>29</v>
      </c>
      <c r="C79" s="114" t="s">
        <v>196</v>
      </c>
      <c r="D79" s="98" t="s">
        <v>197</v>
      </c>
      <c r="E79" s="97" t="s">
        <v>32</v>
      </c>
      <c r="F79" s="115">
        <v>143.1</v>
      </c>
      <c r="G79" s="100">
        <v>26.2</v>
      </c>
      <c r="H79" s="100">
        <v>32.75</v>
      </c>
      <c r="I79" s="100">
        <v>3749.22</v>
      </c>
      <c r="J79" s="100">
        <v>4686.5249999999996</v>
      </c>
    </row>
    <row r="80" spans="1:10" s="67" customFormat="1">
      <c r="A80" s="82">
        <v>7</v>
      </c>
      <c r="B80" s="94"/>
      <c r="C80" s="94"/>
      <c r="D80" s="95" t="s">
        <v>198</v>
      </c>
      <c r="E80" s="95"/>
      <c r="F80" s="116"/>
      <c r="G80" s="86"/>
      <c r="H80" s="86"/>
      <c r="I80" s="108">
        <v>121445.60894999999</v>
      </c>
      <c r="J80" s="108">
        <v>151807.0111875</v>
      </c>
    </row>
    <row r="81" spans="1:10" s="67" customFormat="1">
      <c r="A81" s="87" t="s">
        <v>199</v>
      </c>
      <c r="B81" s="87" t="s">
        <v>29</v>
      </c>
      <c r="C81" s="87" t="s">
        <v>200</v>
      </c>
      <c r="D81" s="117" t="s">
        <v>201</v>
      </c>
      <c r="E81" s="87" t="s">
        <v>32</v>
      </c>
      <c r="F81" s="104">
        <v>7.5</v>
      </c>
      <c r="G81" s="109">
        <v>782.62</v>
      </c>
      <c r="H81" s="100">
        <v>978.27499999999998</v>
      </c>
      <c r="I81" s="100">
        <v>5869.65</v>
      </c>
      <c r="J81" s="100">
        <v>7337.0625</v>
      </c>
    </row>
    <row r="82" spans="1:10" s="67" customFormat="1" ht="36">
      <c r="A82" s="87" t="s">
        <v>202</v>
      </c>
      <c r="B82" s="87" t="s">
        <v>29</v>
      </c>
      <c r="C82" s="87" t="s">
        <v>203</v>
      </c>
      <c r="D82" s="118" t="s">
        <v>204</v>
      </c>
      <c r="E82" s="87" t="s">
        <v>47</v>
      </c>
      <c r="F82" s="104">
        <v>6</v>
      </c>
      <c r="G82" s="109">
        <v>10.199999999999999</v>
      </c>
      <c r="H82" s="100">
        <v>12.75</v>
      </c>
      <c r="I82" s="100">
        <v>61.2</v>
      </c>
      <c r="J82" s="100">
        <v>76.5</v>
      </c>
    </row>
    <row r="83" spans="1:10" s="68" customFormat="1">
      <c r="A83" s="87" t="s">
        <v>205</v>
      </c>
      <c r="B83" s="87" t="s">
        <v>29</v>
      </c>
      <c r="C83" s="89" t="s">
        <v>206</v>
      </c>
      <c r="D83" s="106" t="s">
        <v>207</v>
      </c>
      <c r="E83" s="87" t="s">
        <v>32</v>
      </c>
      <c r="F83" s="91">
        <v>9.8800000000000008</v>
      </c>
      <c r="G83" s="105">
        <v>1036.27</v>
      </c>
      <c r="H83" s="100">
        <v>1295.3375000000001</v>
      </c>
      <c r="I83" s="100">
        <v>10238.347599999999</v>
      </c>
      <c r="J83" s="100">
        <v>12797.934499999999</v>
      </c>
    </row>
    <row r="84" spans="1:10" s="67" customFormat="1">
      <c r="A84" s="87" t="s">
        <v>208</v>
      </c>
      <c r="B84" s="87" t="s">
        <v>29</v>
      </c>
      <c r="C84" s="87" t="s">
        <v>209</v>
      </c>
      <c r="D84" s="90" t="s">
        <v>210</v>
      </c>
      <c r="E84" s="87" t="s">
        <v>32</v>
      </c>
      <c r="F84" s="104">
        <v>9.06</v>
      </c>
      <c r="G84" s="105">
        <v>463.79</v>
      </c>
      <c r="H84" s="100">
        <v>579.73749999999995</v>
      </c>
      <c r="I84" s="100">
        <v>4201.9373999999998</v>
      </c>
      <c r="J84" s="100">
        <v>5252.4217500000004</v>
      </c>
    </row>
    <row r="85" spans="1:10" s="67" customFormat="1">
      <c r="A85" s="87" t="s">
        <v>211</v>
      </c>
      <c r="B85" s="87" t="s">
        <v>29</v>
      </c>
      <c r="C85" s="87" t="s">
        <v>212</v>
      </c>
      <c r="D85" s="90" t="s">
        <v>213</v>
      </c>
      <c r="E85" s="87" t="s">
        <v>58</v>
      </c>
      <c r="F85" s="104">
        <v>2</v>
      </c>
      <c r="G85" s="105">
        <v>661.21</v>
      </c>
      <c r="H85" s="100">
        <v>826.51250000000005</v>
      </c>
      <c r="I85" s="100">
        <v>1322.42</v>
      </c>
      <c r="J85" s="100">
        <v>1653.0250000000001</v>
      </c>
    </row>
    <row r="86" spans="1:10" s="67" customFormat="1">
      <c r="A86" s="87" t="s">
        <v>214</v>
      </c>
      <c r="B86" s="87" t="s">
        <v>29</v>
      </c>
      <c r="C86" s="87" t="s">
        <v>215</v>
      </c>
      <c r="D86" s="90" t="s">
        <v>216</v>
      </c>
      <c r="E86" s="87" t="s">
        <v>58</v>
      </c>
      <c r="F86" s="104">
        <v>2</v>
      </c>
      <c r="G86" s="105">
        <v>637.62</v>
      </c>
      <c r="H86" s="100">
        <v>797.02499999999998</v>
      </c>
      <c r="I86" s="100">
        <v>1275.24</v>
      </c>
      <c r="J86" s="100">
        <v>1594.05</v>
      </c>
    </row>
    <row r="87" spans="1:10" s="67" customFormat="1">
      <c r="A87" s="87" t="s">
        <v>217</v>
      </c>
      <c r="B87" s="87" t="s">
        <v>29</v>
      </c>
      <c r="C87" s="87" t="s">
        <v>218</v>
      </c>
      <c r="D87" s="90" t="s">
        <v>219</v>
      </c>
      <c r="E87" s="87" t="s">
        <v>32</v>
      </c>
      <c r="F87" s="104">
        <v>5.04</v>
      </c>
      <c r="G87" s="105">
        <v>550.29</v>
      </c>
      <c r="H87" s="100">
        <v>687.86249999999995</v>
      </c>
      <c r="I87" s="100">
        <v>2773.4616000000001</v>
      </c>
      <c r="J87" s="100">
        <v>3466.8270000000002</v>
      </c>
    </row>
    <row r="88" spans="1:10" s="67" customFormat="1">
      <c r="A88" s="87" t="s">
        <v>220</v>
      </c>
      <c r="B88" s="87" t="s">
        <v>29</v>
      </c>
      <c r="C88" s="87" t="s">
        <v>221</v>
      </c>
      <c r="D88" s="90" t="s">
        <v>222</v>
      </c>
      <c r="E88" s="87" t="s">
        <v>32</v>
      </c>
      <c r="F88" s="104">
        <v>36.54</v>
      </c>
      <c r="G88" s="105">
        <v>48.96</v>
      </c>
      <c r="H88" s="100">
        <v>61.2</v>
      </c>
      <c r="I88" s="100">
        <v>1788.9983999999999</v>
      </c>
      <c r="J88" s="100">
        <v>2236.248</v>
      </c>
    </row>
    <row r="89" spans="1:10" s="67" customFormat="1">
      <c r="A89" s="87" t="s">
        <v>223</v>
      </c>
      <c r="B89" s="87" t="s">
        <v>29</v>
      </c>
      <c r="C89" s="87" t="s">
        <v>224</v>
      </c>
      <c r="D89" s="90" t="s">
        <v>225</v>
      </c>
      <c r="E89" s="87" t="s">
        <v>226</v>
      </c>
      <c r="F89" s="104">
        <v>8</v>
      </c>
      <c r="G89" s="105">
        <v>421.39</v>
      </c>
      <c r="H89" s="100">
        <v>526.73749999999995</v>
      </c>
      <c r="I89" s="100">
        <v>3371.12</v>
      </c>
      <c r="J89" s="100">
        <v>4213.8999999999996</v>
      </c>
    </row>
    <row r="90" spans="1:10" s="67" customFormat="1" ht="36">
      <c r="A90" s="87" t="s">
        <v>227</v>
      </c>
      <c r="B90" s="87" t="s">
        <v>29</v>
      </c>
      <c r="C90" s="87" t="s">
        <v>228</v>
      </c>
      <c r="D90" s="119" t="s">
        <v>229</v>
      </c>
      <c r="E90" s="87" t="s">
        <v>32</v>
      </c>
      <c r="F90" s="104">
        <v>14</v>
      </c>
      <c r="G90" s="105">
        <v>794.1</v>
      </c>
      <c r="H90" s="100">
        <v>992.625</v>
      </c>
      <c r="I90" s="100">
        <v>11117.4</v>
      </c>
      <c r="J90" s="100">
        <v>13896.75</v>
      </c>
    </row>
    <row r="91" spans="1:10" s="67" customFormat="1">
      <c r="A91" s="87" t="s">
        <v>230</v>
      </c>
      <c r="B91" s="87" t="s">
        <v>29</v>
      </c>
      <c r="C91" s="87" t="s">
        <v>231</v>
      </c>
      <c r="D91" s="90" t="s">
        <v>232</v>
      </c>
      <c r="E91" s="87" t="s">
        <v>32</v>
      </c>
      <c r="F91" s="104">
        <v>62.76</v>
      </c>
      <c r="G91" s="105">
        <v>48.54</v>
      </c>
      <c r="H91" s="100">
        <v>60.674999999999997</v>
      </c>
      <c r="I91" s="100">
        <v>3046.3703999999998</v>
      </c>
      <c r="J91" s="100">
        <v>3807.9630000000002</v>
      </c>
    </row>
    <row r="92" spans="1:10" s="67" customFormat="1">
      <c r="A92" s="87" t="s">
        <v>233</v>
      </c>
      <c r="B92" s="87" t="s">
        <v>29</v>
      </c>
      <c r="C92" s="87" t="s">
        <v>234</v>
      </c>
      <c r="D92" s="90" t="s">
        <v>235</v>
      </c>
      <c r="E92" s="87" t="s">
        <v>32</v>
      </c>
      <c r="F92" s="104">
        <v>52.89</v>
      </c>
      <c r="G92" s="105">
        <v>263.05</v>
      </c>
      <c r="H92" s="100">
        <v>328.8125</v>
      </c>
      <c r="I92" s="100">
        <v>13912.7145</v>
      </c>
      <c r="J92" s="100">
        <v>17390.893124999999</v>
      </c>
    </row>
    <row r="93" spans="1:10" s="67" customFormat="1">
      <c r="A93" s="87" t="s">
        <v>236</v>
      </c>
      <c r="B93" s="87" t="s">
        <v>29</v>
      </c>
      <c r="C93" s="87" t="s">
        <v>237</v>
      </c>
      <c r="D93" s="90" t="s">
        <v>238</v>
      </c>
      <c r="E93" s="87" t="s">
        <v>32</v>
      </c>
      <c r="F93" s="104">
        <v>29.13</v>
      </c>
      <c r="G93" s="105">
        <v>691.4</v>
      </c>
      <c r="H93" s="100">
        <v>864.25</v>
      </c>
      <c r="I93" s="100">
        <v>20140.482</v>
      </c>
      <c r="J93" s="100">
        <v>25175.602500000001</v>
      </c>
    </row>
    <row r="94" spans="1:10" s="67" customFormat="1">
      <c r="A94" s="87" t="s">
        <v>239</v>
      </c>
      <c r="B94" s="120" t="s">
        <v>82</v>
      </c>
      <c r="C94" s="87">
        <v>100705</v>
      </c>
      <c r="D94" s="90" t="s">
        <v>240</v>
      </c>
      <c r="E94" s="89" t="s">
        <v>58</v>
      </c>
      <c r="F94" s="104">
        <v>19</v>
      </c>
      <c r="G94" s="105">
        <v>84.34</v>
      </c>
      <c r="H94" s="100">
        <v>105.425</v>
      </c>
      <c r="I94" s="100">
        <v>1602.46</v>
      </c>
      <c r="J94" s="100">
        <v>2003.075</v>
      </c>
    </row>
    <row r="95" spans="1:10" s="67" customFormat="1" ht="36">
      <c r="A95" s="87" t="s">
        <v>241</v>
      </c>
      <c r="B95" s="87" t="s">
        <v>82</v>
      </c>
      <c r="C95" s="87">
        <v>100878</v>
      </c>
      <c r="D95" s="119" t="s">
        <v>242</v>
      </c>
      <c r="E95" s="89" t="s">
        <v>58</v>
      </c>
      <c r="F95" s="104">
        <v>15</v>
      </c>
      <c r="G95" s="105">
        <v>649.57000000000005</v>
      </c>
      <c r="H95" s="100">
        <v>811.96249999999998</v>
      </c>
      <c r="I95" s="100">
        <v>9743.5499999999993</v>
      </c>
      <c r="J95" s="100">
        <v>12179.4375</v>
      </c>
    </row>
    <row r="96" spans="1:10" s="67" customFormat="1">
      <c r="A96" s="87" t="s">
        <v>243</v>
      </c>
      <c r="B96" s="87" t="s">
        <v>82</v>
      </c>
      <c r="C96" s="87">
        <v>100849</v>
      </c>
      <c r="D96" s="121" t="s">
        <v>244</v>
      </c>
      <c r="E96" s="89" t="s">
        <v>58</v>
      </c>
      <c r="F96" s="104">
        <v>17</v>
      </c>
      <c r="G96" s="105">
        <v>48.87</v>
      </c>
      <c r="H96" s="100">
        <v>61.087499999999999</v>
      </c>
      <c r="I96" s="100">
        <v>830.79</v>
      </c>
      <c r="J96" s="100">
        <v>1038.4875</v>
      </c>
    </row>
    <row r="97" spans="1:10" s="67" customFormat="1">
      <c r="A97" s="87" t="s">
        <v>245</v>
      </c>
      <c r="B97" s="87" t="s">
        <v>29</v>
      </c>
      <c r="C97" s="87" t="s">
        <v>246</v>
      </c>
      <c r="D97" s="90" t="s">
        <v>247</v>
      </c>
      <c r="E97" s="89" t="s">
        <v>58</v>
      </c>
      <c r="F97" s="104">
        <v>17</v>
      </c>
      <c r="G97" s="105">
        <v>75.06</v>
      </c>
      <c r="H97" s="100">
        <v>93.825000000000003</v>
      </c>
      <c r="I97" s="100">
        <v>1276.02</v>
      </c>
      <c r="J97" s="100">
        <v>1595.0250000000001</v>
      </c>
    </row>
    <row r="98" spans="1:10" s="67" customFormat="1">
      <c r="A98" s="87" t="s">
        <v>248</v>
      </c>
      <c r="B98" s="87" t="s">
        <v>29</v>
      </c>
      <c r="C98" s="87" t="s">
        <v>249</v>
      </c>
      <c r="D98" s="90" t="s">
        <v>250</v>
      </c>
      <c r="E98" s="89" t="s">
        <v>58</v>
      </c>
      <c r="F98" s="104">
        <v>4</v>
      </c>
      <c r="G98" s="105">
        <v>132.33000000000001</v>
      </c>
      <c r="H98" s="100">
        <v>165.41249999999999</v>
      </c>
      <c r="I98" s="100">
        <v>529.32000000000005</v>
      </c>
      <c r="J98" s="100">
        <v>661.65</v>
      </c>
    </row>
    <row r="99" spans="1:10" s="67" customFormat="1">
      <c r="A99" s="87" t="s">
        <v>251</v>
      </c>
      <c r="B99" s="87" t="s">
        <v>82</v>
      </c>
      <c r="C99" s="87">
        <v>86874</v>
      </c>
      <c r="D99" s="90" t="s">
        <v>252</v>
      </c>
      <c r="E99" s="89" t="s">
        <v>58</v>
      </c>
      <c r="F99" s="104">
        <v>2</v>
      </c>
      <c r="G99" s="105">
        <v>498.74</v>
      </c>
      <c r="H99" s="100">
        <v>623.42499999999995</v>
      </c>
      <c r="I99" s="100">
        <v>997.48</v>
      </c>
      <c r="J99" s="100">
        <v>1246.8499999999999</v>
      </c>
    </row>
    <row r="100" spans="1:10" s="67" customFormat="1">
      <c r="A100" s="87" t="s">
        <v>253</v>
      </c>
      <c r="B100" s="87" t="s">
        <v>82</v>
      </c>
      <c r="C100" s="87">
        <v>100858</v>
      </c>
      <c r="D100" s="90" t="s">
        <v>254</v>
      </c>
      <c r="E100" s="89" t="s">
        <v>58</v>
      </c>
      <c r="F100" s="104">
        <v>10</v>
      </c>
      <c r="G100" s="105">
        <v>763.28</v>
      </c>
      <c r="H100" s="100">
        <v>954.1</v>
      </c>
      <c r="I100" s="100">
        <v>7632.8</v>
      </c>
      <c r="J100" s="100">
        <v>9541</v>
      </c>
    </row>
    <row r="101" spans="1:10" s="67" customFormat="1">
      <c r="A101" s="87" t="s">
        <v>255</v>
      </c>
      <c r="B101" s="87" t="s">
        <v>29</v>
      </c>
      <c r="C101" s="87" t="s">
        <v>256</v>
      </c>
      <c r="D101" s="90" t="s">
        <v>257</v>
      </c>
      <c r="E101" s="89" t="s">
        <v>58</v>
      </c>
      <c r="F101" s="104">
        <v>7</v>
      </c>
      <c r="G101" s="105">
        <v>134.65</v>
      </c>
      <c r="H101" s="100">
        <v>168.3125</v>
      </c>
      <c r="I101" s="100">
        <v>942.55</v>
      </c>
      <c r="J101" s="100">
        <v>1178.1875</v>
      </c>
    </row>
    <row r="102" spans="1:10" s="67" customFormat="1">
      <c r="A102" s="87" t="s">
        <v>258</v>
      </c>
      <c r="B102" s="87" t="s">
        <v>29</v>
      </c>
      <c r="C102" s="87" t="s">
        <v>259</v>
      </c>
      <c r="D102" s="98" t="s">
        <v>260</v>
      </c>
      <c r="E102" s="87" t="s">
        <v>32</v>
      </c>
      <c r="F102" s="104">
        <v>6.92</v>
      </c>
      <c r="G102" s="105">
        <v>1027.33</v>
      </c>
      <c r="H102" s="100">
        <v>1284.1624999999999</v>
      </c>
      <c r="I102" s="100">
        <v>7109.1235999999999</v>
      </c>
      <c r="J102" s="100">
        <v>8886.4045000000006</v>
      </c>
    </row>
    <row r="103" spans="1:10" s="67" customFormat="1">
      <c r="A103" s="87" t="s">
        <v>261</v>
      </c>
      <c r="B103" s="87" t="s">
        <v>29</v>
      </c>
      <c r="C103" s="87" t="s">
        <v>262</v>
      </c>
      <c r="D103" s="90" t="s">
        <v>263</v>
      </c>
      <c r="E103" s="89" t="s">
        <v>58</v>
      </c>
      <c r="F103" s="104">
        <v>6</v>
      </c>
      <c r="G103" s="105">
        <v>66.84</v>
      </c>
      <c r="H103" s="100">
        <v>83.55</v>
      </c>
      <c r="I103" s="100">
        <v>401.04</v>
      </c>
      <c r="J103" s="100">
        <v>501.3</v>
      </c>
    </row>
    <row r="104" spans="1:10" s="67" customFormat="1">
      <c r="A104" s="87" t="s">
        <v>264</v>
      </c>
      <c r="B104" s="87" t="s">
        <v>29</v>
      </c>
      <c r="C104" s="87" t="s">
        <v>265</v>
      </c>
      <c r="D104" s="90" t="s">
        <v>266</v>
      </c>
      <c r="E104" s="89" t="s">
        <v>58</v>
      </c>
      <c r="F104" s="104">
        <v>6</v>
      </c>
      <c r="G104" s="105">
        <v>62.99</v>
      </c>
      <c r="H104" s="100">
        <v>78.737499999999997</v>
      </c>
      <c r="I104" s="100">
        <v>377.94</v>
      </c>
      <c r="J104" s="100">
        <v>472.42500000000001</v>
      </c>
    </row>
    <row r="105" spans="1:10" s="67" customFormat="1">
      <c r="A105" s="87" t="s">
        <v>267</v>
      </c>
      <c r="B105" s="87" t="s">
        <v>29</v>
      </c>
      <c r="C105" s="87" t="s">
        <v>268</v>
      </c>
      <c r="D105" s="90" t="s">
        <v>269</v>
      </c>
      <c r="E105" s="87" t="s">
        <v>32</v>
      </c>
      <c r="F105" s="104">
        <v>4.74</v>
      </c>
      <c r="G105" s="105">
        <v>602.78</v>
      </c>
      <c r="H105" s="100">
        <v>753.47500000000002</v>
      </c>
      <c r="I105" s="100">
        <v>2857.1772000000001</v>
      </c>
      <c r="J105" s="100">
        <v>3571.4715000000001</v>
      </c>
    </row>
    <row r="106" spans="1:10" s="67" customFormat="1">
      <c r="A106" s="87" t="s">
        <v>270</v>
      </c>
      <c r="B106" s="87" t="s">
        <v>29</v>
      </c>
      <c r="C106" s="87" t="s">
        <v>271</v>
      </c>
      <c r="D106" s="90" t="s">
        <v>272</v>
      </c>
      <c r="E106" s="89" t="s">
        <v>58</v>
      </c>
      <c r="F106" s="104">
        <v>2</v>
      </c>
      <c r="G106" s="105">
        <v>180.37</v>
      </c>
      <c r="H106" s="100">
        <v>225.46250000000001</v>
      </c>
      <c r="I106" s="100">
        <v>360.74</v>
      </c>
      <c r="J106" s="100">
        <v>450.92500000000001</v>
      </c>
    </row>
    <row r="107" spans="1:10" s="67" customFormat="1">
      <c r="A107" s="87" t="s">
        <v>273</v>
      </c>
      <c r="B107" s="87" t="s">
        <v>29</v>
      </c>
      <c r="C107" s="87" t="s">
        <v>274</v>
      </c>
      <c r="D107" s="90" t="s">
        <v>275</v>
      </c>
      <c r="E107" s="89" t="s">
        <v>58</v>
      </c>
      <c r="F107" s="104">
        <v>2</v>
      </c>
      <c r="G107" s="105">
        <v>1201.6400000000001</v>
      </c>
      <c r="H107" s="100">
        <v>1502.05</v>
      </c>
      <c r="I107" s="100">
        <v>2403.2800000000002</v>
      </c>
      <c r="J107" s="100">
        <v>3004.1</v>
      </c>
    </row>
    <row r="108" spans="1:10" s="67" customFormat="1" ht="36">
      <c r="A108" s="87" t="s">
        <v>276</v>
      </c>
      <c r="B108" s="87" t="s">
        <v>29</v>
      </c>
      <c r="C108" s="87" t="s">
        <v>277</v>
      </c>
      <c r="D108" s="90" t="s">
        <v>278</v>
      </c>
      <c r="E108" s="89" t="s">
        <v>58</v>
      </c>
      <c r="F108" s="104">
        <v>4</v>
      </c>
      <c r="G108" s="105">
        <v>176.1</v>
      </c>
      <c r="H108" s="100">
        <v>220.125</v>
      </c>
      <c r="I108" s="100">
        <v>704.4</v>
      </c>
      <c r="J108" s="100">
        <v>880.5</v>
      </c>
    </row>
    <row r="109" spans="1:10" s="67" customFormat="1" ht="36">
      <c r="A109" s="87" t="s">
        <v>279</v>
      </c>
      <c r="B109" s="87" t="s">
        <v>29</v>
      </c>
      <c r="C109" s="87" t="s">
        <v>280</v>
      </c>
      <c r="D109" s="90" t="s">
        <v>281</v>
      </c>
      <c r="E109" s="87" t="s">
        <v>47</v>
      </c>
      <c r="F109" s="104">
        <v>5.6</v>
      </c>
      <c r="G109" s="105">
        <v>208.6</v>
      </c>
      <c r="H109" s="100">
        <v>260.75</v>
      </c>
      <c r="I109" s="100">
        <v>1168.1600000000001</v>
      </c>
      <c r="J109" s="100">
        <v>1460.2</v>
      </c>
    </row>
    <row r="110" spans="1:10" s="67" customFormat="1" ht="36">
      <c r="A110" s="87" t="s">
        <v>282</v>
      </c>
      <c r="B110" s="87" t="s">
        <v>29</v>
      </c>
      <c r="C110" s="87" t="s">
        <v>283</v>
      </c>
      <c r="D110" s="90" t="s">
        <v>284</v>
      </c>
      <c r="E110" s="89" t="s">
        <v>58</v>
      </c>
      <c r="F110" s="104">
        <v>2</v>
      </c>
      <c r="G110" s="105">
        <v>147.58000000000001</v>
      </c>
      <c r="H110" s="100">
        <v>184.47499999999999</v>
      </c>
      <c r="I110" s="100">
        <v>295.16000000000003</v>
      </c>
      <c r="J110" s="100">
        <v>368.95</v>
      </c>
    </row>
    <row r="111" spans="1:10" s="67" customFormat="1" ht="36">
      <c r="A111" s="87" t="s">
        <v>285</v>
      </c>
      <c r="B111" s="87" t="s">
        <v>29</v>
      </c>
      <c r="C111" s="87" t="s">
        <v>286</v>
      </c>
      <c r="D111" s="90" t="s">
        <v>287</v>
      </c>
      <c r="E111" s="89" t="s">
        <v>58</v>
      </c>
      <c r="F111" s="104">
        <v>2</v>
      </c>
      <c r="G111" s="105">
        <v>178.16</v>
      </c>
      <c r="H111" s="100">
        <v>222.7</v>
      </c>
      <c r="I111" s="100">
        <v>356.32</v>
      </c>
      <c r="J111" s="100">
        <v>445.4</v>
      </c>
    </row>
    <row r="112" spans="1:10" s="67" customFormat="1">
      <c r="A112" s="87" t="s">
        <v>288</v>
      </c>
      <c r="B112" s="87" t="s">
        <v>82</v>
      </c>
      <c r="C112" s="87">
        <v>100874</v>
      </c>
      <c r="D112" s="90" t="s">
        <v>289</v>
      </c>
      <c r="E112" s="89" t="s">
        <v>58</v>
      </c>
      <c r="F112" s="104">
        <v>2</v>
      </c>
      <c r="G112" s="105">
        <v>325.85000000000002</v>
      </c>
      <c r="H112" s="100">
        <v>407.3125</v>
      </c>
      <c r="I112" s="100">
        <v>651.70000000000005</v>
      </c>
      <c r="J112" s="100">
        <v>814.625</v>
      </c>
    </row>
    <row r="113" spans="1:10" s="67" customFormat="1">
      <c r="A113" s="87" t="s">
        <v>290</v>
      </c>
      <c r="B113" s="87" t="s">
        <v>29</v>
      </c>
      <c r="C113" s="87" t="s">
        <v>291</v>
      </c>
      <c r="D113" s="90" t="s">
        <v>292</v>
      </c>
      <c r="E113" s="87" t="s">
        <v>47</v>
      </c>
      <c r="F113" s="104">
        <v>3.6</v>
      </c>
      <c r="G113" s="105">
        <v>559.36</v>
      </c>
      <c r="H113" s="100">
        <v>699.2</v>
      </c>
      <c r="I113" s="100">
        <v>2013.6959999999999</v>
      </c>
      <c r="J113" s="100">
        <v>2517.12</v>
      </c>
    </row>
    <row r="114" spans="1:10" s="67" customFormat="1">
      <c r="A114" s="87" t="s">
        <v>293</v>
      </c>
      <c r="B114" s="87" t="s">
        <v>29</v>
      </c>
      <c r="C114" s="87" t="s">
        <v>294</v>
      </c>
      <c r="D114" s="90" t="s">
        <v>295</v>
      </c>
      <c r="E114" s="89" t="s">
        <v>32</v>
      </c>
      <c r="F114" s="104">
        <v>0.22500000000000001</v>
      </c>
      <c r="G114" s="105">
        <v>322.49</v>
      </c>
      <c r="H114" s="100">
        <v>403.11250000000001</v>
      </c>
      <c r="I114" s="100">
        <v>72.560249999999996</v>
      </c>
      <c r="J114" s="100">
        <v>90.700312499999995</v>
      </c>
    </row>
    <row r="115" spans="1:10" s="67" customFormat="1">
      <c r="A115" s="82">
        <v>8</v>
      </c>
      <c r="B115" s="94"/>
      <c r="C115" s="94"/>
      <c r="D115" s="95" t="s">
        <v>296</v>
      </c>
      <c r="E115" s="85"/>
      <c r="F115" s="96"/>
      <c r="G115" s="86"/>
      <c r="H115" s="86"/>
      <c r="I115" s="108">
        <v>22570.74</v>
      </c>
      <c r="J115" s="108">
        <v>28213.424999999999</v>
      </c>
    </row>
    <row r="116" spans="1:10" s="67" customFormat="1">
      <c r="A116" s="87" t="s">
        <v>297</v>
      </c>
      <c r="B116" s="87" t="s">
        <v>29</v>
      </c>
      <c r="C116" s="89" t="s">
        <v>298</v>
      </c>
      <c r="D116" s="90" t="s">
        <v>299</v>
      </c>
      <c r="E116" s="87" t="s">
        <v>47</v>
      </c>
      <c r="F116" s="104">
        <v>50</v>
      </c>
      <c r="G116" s="105">
        <v>38.29</v>
      </c>
      <c r="H116" s="100">
        <v>47.862499999999997</v>
      </c>
      <c r="I116" s="100">
        <v>1914.5</v>
      </c>
      <c r="J116" s="100">
        <v>2393.125</v>
      </c>
    </row>
    <row r="117" spans="1:10" s="67" customFormat="1">
      <c r="A117" s="87" t="s">
        <v>300</v>
      </c>
      <c r="B117" s="87" t="s">
        <v>29</v>
      </c>
      <c r="C117" s="87" t="s">
        <v>301</v>
      </c>
      <c r="D117" s="90" t="s">
        <v>302</v>
      </c>
      <c r="E117" s="87" t="s">
        <v>47</v>
      </c>
      <c r="F117" s="104">
        <v>40</v>
      </c>
      <c r="G117" s="105">
        <v>31.06</v>
      </c>
      <c r="H117" s="100">
        <v>38.825000000000003</v>
      </c>
      <c r="I117" s="100">
        <v>1242.4000000000001</v>
      </c>
      <c r="J117" s="100">
        <v>1553</v>
      </c>
    </row>
    <row r="118" spans="1:10" s="67" customFormat="1">
      <c r="A118" s="87" t="s">
        <v>303</v>
      </c>
      <c r="B118" s="87" t="s">
        <v>29</v>
      </c>
      <c r="C118" s="87" t="s">
        <v>304</v>
      </c>
      <c r="D118" s="90" t="s">
        <v>305</v>
      </c>
      <c r="E118" s="87" t="s">
        <v>47</v>
      </c>
      <c r="F118" s="104">
        <v>64</v>
      </c>
      <c r="G118" s="105">
        <v>50.39</v>
      </c>
      <c r="H118" s="100">
        <v>62.987499999999997</v>
      </c>
      <c r="I118" s="100">
        <v>3224.96</v>
      </c>
      <c r="J118" s="100">
        <v>4031.2</v>
      </c>
    </row>
    <row r="119" spans="1:10" s="67" customFormat="1" ht="36">
      <c r="A119" s="87" t="s">
        <v>306</v>
      </c>
      <c r="B119" s="87" t="s">
        <v>29</v>
      </c>
      <c r="C119" s="87" t="s">
        <v>307</v>
      </c>
      <c r="D119" s="90" t="s">
        <v>308</v>
      </c>
      <c r="E119" s="87" t="s">
        <v>47</v>
      </c>
      <c r="F119" s="104">
        <v>92</v>
      </c>
      <c r="G119" s="105">
        <v>78.91</v>
      </c>
      <c r="H119" s="100">
        <v>98.637500000000003</v>
      </c>
      <c r="I119" s="100">
        <v>7259.72</v>
      </c>
      <c r="J119" s="100">
        <v>9074.65</v>
      </c>
    </row>
    <row r="120" spans="1:10" s="67" customFormat="1" ht="36">
      <c r="A120" s="87" t="s">
        <v>309</v>
      </c>
      <c r="B120" s="87" t="s">
        <v>29</v>
      </c>
      <c r="C120" s="87" t="s">
        <v>310</v>
      </c>
      <c r="D120" s="90" t="s">
        <v>311</v>
      </c>
      <c r="E120" s="87" t="s">
        <v>47</v>
      </c>
      <c r="F120" s="104">
        <v>8</v>
      </c>
      <c r="G120" s="105">
        <v>73.790000000000006</v>
      </c>
      <c r="H120" s="100">
        <v>92.237499999999997</v>
      </c>
      <c r="I120" s="100">
        <v>590.32000000000005</v>
      </c>
      <c r="J120" s="100">
        <v>737.9</v>
      </c>
    </row>
    <row r="121" spans="1:10" s="67" customFormat="1" ht="36">
      <c r="A121" s="87" t="s">
        <v>312</v>
      </c>
      <c r="B121" s="87" t="s">
        <v>29</v>
      </c>
      <c r="C121" s="87" t="s">
        <v>313</v>
      </c>
      <c r="D121" s="90" t="s">
        <v>314</v>
      </c>
      <c r="E121" s="87" t="s">
        <v>47</v>
      </c>
      <c r="F121" s="104">
        <v>17</v>
      </c>
      <c r="G121" s="105">
        <v>45.78</v>
      </c>
      <c r="H121" s="100">
        <v>57.225000000000001</v>
      </c>
      <c r="I121" s="100">
        <v>778.26</v>
      </c>
      <c r="J121" s="100">
        <v>972.82500000000005</v>
      </c>
    </row>
    <row r="122" spans="1:10" s="67" customFormat="1" ht="36">
      <c r="A122" s="87" t="s">
        <v>315</v>
      </c>
      <c r="B122" s="87" t="s">
        <v>29</v>
      </c>
      <c r="C122" s="87" t="s">
        <v>316</v>
      </c>
      <c r="D122" s="90" t="s">
        <v>317</v>
      </c>
      <c r="E122" s="87" t="s">
        <v>47</v>
      </c>
      <c r="F122" s="104">
        <v>16</v>
      </c>
      <c r="G122" s="105">
        <v>36.99</v>
      </c>
      <c r="H122" s="100">
        <v>46.237499999999997</v>
      </c>
      <c r="I122" s="100">
        <v>591.84</v>
      </c>
      <c r="J122" s="100">
        <v>739.8</v>
      </c>
    </row>
    <row r="123" spans="1:10" s="67" customFormat="1">
      <c r="A123" s="87" t="s">
        <v>318</v>
      </c>
      <c r="B123" s="87" t="s">
        <v>29</v>
      </c>
      <c r="C123" s="87" t="s">
        <v>319</v>
      </c>
      <c r="D123" s="90" t="s">
        <v>320</v>
      </c>
      <c r="E123" s="87" t="s">
        <v>58</v>
      </c>
      <c r="F123" s="104">
        <v>4</v>
      </c>
      <c r="G123" s="105">
        <v>346.87</v>
      </c>
      <c r="H123" s="100">
        <v>433.58749999999998</v>
      </c>
      <c r="I123" s="100">
        <v>1387.48</v>
      </c>
      <c r="J123" s="100">
        <v>1734.35</v>
      </c>
    </row>
    <row r="124" spans="1:10" s="67" customFormat="1">
      <c r="A124" s="87" t="s">
        <v>321</v>
      </c>
      <c r="B124" s="87" t="s">
        <v>29</v>
      </c>
      <c r="C124" s="87" t="s">
        <v>322</v>
      </c>
      <c r="D124" s="90" t="s">
        <v>323</v>
      </c>
      <c r="E124" s="87" t="s">
        <v>58</v>
      </c>
      <c r="F124" s="104">
        <v>12</v>
      </c>
      <c r="G124" s="105">
        <v>115.21</v>
      </c>
      <c r="H124" s="100">
        <v>144.01249999999999</v>
      </c>
      <c r="I124" s="100">
        <v>1382.52</v>
      </c>
      <c r="J124" s="100">
        <v>1728.15</v>
      </c>
    </row>
    <row r="125" spans="1:10" s="67" customFormat="1">
      <c r="A125" s="87" t="s">
        <v>324</v>
      </c>
      <c r="B125" s="87" t="s">
        <v>29</v>
      </c>
      <c r="C125" s="87" t="s">
        <v>325</v>
      </c>
      <c r="D125" s="90" t="s">
        <v>326</v>
      </c>
      <c r="E125" s="87" t="s">
        <v>58</v>
      </c>
      <c r="F125" s="104">
        <v>1</v>
      </c>
      <c r="G125" s="105">
        <v>126.94</v>
      </c>
      <c r="H125" s="100">
        <v>158.67500000000001</v>
      </c>
      <c r="I125" s="100">
        <v>126.94</v>
      </c>
      <c r="J125" s="100">
        <v>158.67500000000001</v>
      </c>
    </row>
    <row r="126" spans="1:10" s="67" customFormat="1">
      <c r="A126" s="87" t="s">
        <v>327</v>
      </c>
      <c r="B126" s="87" t="s">
        <v>29</v>
      </c>
      <c r="C126" s="87" t="s">
        <v>328</v>
      </c>
      <c r="D126" s="90" t="s">
        <v>329</v>
      </c>
      <c r="E126" s="87" t="s">
        <v>58</v>
      </c>
      <c r="F126" s="104">
        <v>10</v>
      </c>
      <c r="G126" s="105">
        <v>91.21</v>
      </c>
      <c r="H126" s="100">
        <v>114.0125</v>
      </c>
      <c r="I126" s="100">
        <v>912.1</v>
      </c>
      <c r="J126" s="100">
        <v>1140.125</v>
      </c>
    </row>
    <row r="127" spans="1:10" s="67" customFormat="1">
      <c r="A127" s="87" t="s">
        <v>330</v>
      </c>
      <c r="B127" s="87" t="s">
        <v>29</v>
      </c>
      <c r="C127" s="87" t="s">
        <v>331</v>
      </c>
      <c r="D127" s="90" t="s">
        <v>332</v>
      </c>
      <c r="E127" s="87" t="s">
        <v>58</v>
      </c>
      <c r="F127" s="104">
        <v>4</v>
      </c>
      <c r="G127" s="105">
        <v>75.75</v>
      </c>
      <c r="H127" s="100">
        <v>94.6875</v>
      </c>
      <c r="I127" s="100">
        <v>303</v>
      </c>
      <c r="J127" s="100">
        <v>378.75</v>
      </c>
    </row>
    <row r="128" spans="1:10" s="67" customFormat="1">
      <c r="A128" s="87" t="s">
        <v>333</v>
      </c>
      <c r="B128" s="87" t="s">
        <v>29</v>
      </c>
      <c r="C128" s="87" t="s">
        <v>334</v>
      </c>
      <c r="D128" s="90" t="s">
        <v>335</v>
      </c>
      <c r="E128" s="87" t="s">
        <v>58</v>
      </c>
      <c r="F128" s="104">
        <v>2</v>
      </c>
      <c r="G128" s="105">
        <v>57.91</v>
      </c>
      <c r="H128" s="100">
        <v>72.387500000000003</v>
      </c>
      <c r="I128" s="100">
        <v>115.82</v>
      </c>
      <c r="J128" s="100">
        <v>144.77500000000001</v>
      </c>
    </row>
    <row r="129" spans="1:10" s="67" customFormat="1" ht="36">
      <c r="A129" s="87" t="s">
        <v>336</v>
      </c>
      <c r="B129" s="87" t="s">
        <v>29</v>
      </c>
      <c r="C129" s="87" t="s">
        <v>337</v>
      </c>
      <c r="D129" s="90" t="s">
        <v>338</v>
      </c>
      <c r="E129" s="87" t="s">
        <v>58</v>
      </c>
      <c r="F129" s="104">
        <v>7</v>
      </c>
      <c r="G129" s="105">
        <v>148.63999999999999</v>
      </c>
      <c r="H129" s="100">
        <v>185.8</v>
      </c>
      <c r="I129" s="100">
        <v>1040.48</v>
      </c>
      <c r="J129" s="100">
        <v>1300.5999999999999</v>
      </c>
    </row>
    <row r="130" spans="1:10" s="67" customFormat="1">
      <c r="A130" s="87" t="s">
        <v>339</v>
      </c>
      <c r="B130" s="87" t="s">
        <v>29</v>
      </c>
      <c r="C130" s="87" t="s">
        <v>340</v>
      </c>
      <c r="D130" s="90" t="s">
        <v>341</v>
      </c>
      <c r="E130" s="87" t="s">
        <v>58</v>
      </c>
      <c r="F130" s="104">
        <v>2</v>
      </c>
      <c r="G130" s="105">
        <v>98.17</v>
      </c>
      <c r="H130" s="100">
        <v>122.71250000000001</v>
      </c>
      <c r="I130" s="100">
        <v>196.34</v>
      </c>
      <c r="J130" s="100">
        <v>245.42500000000001</v>
      </c>
    </row>
    <row r="131" spans="1:10" s="67" customFormat="1">
      <c r="A131" s="87" t="s">
        <v>342</v>
      </c>
      <c r="B131" s="87" t="s">
        <v>29</v>
      </c>
      <c r="C131" s="114" t="s">
        <v>343</v>
      </c>
      <c r="D131" s="111" t="s">
        <v>344</v>
      </c>
      <c r="E131" s="87" t="s">
        <v>58</v>
      </c>
      <c r="F131" s="99">
        <v>26</v>
      </c>
      <c r="G131" s="100">
        <v>32.15</v>
      </c>
      <c r="H131" s="100">
        <v>40.1875</v>
      </c>
      <c r="I131" s="100">
        <v>835.9</v>
      </c>
      <c r="J131" s="100">
        <v>1044.875</v>
      </c>
    </row>
    <row r="132" spans="1:10" s="67" customFormat="1">
      <c r="A132" s="87" t="s">
        <v>345</v>
      </c>
      <c r="B132" s="87" t="s">
        <v>29</v>
      </c>
      <c r="C132" s="114" t="s">
        <v>346</v>
      </c>
      <c r="D132" s="111" t="s">
        <v>347</v>
      </c>
      <c r="E132" s="87" t="s">
        <v>58</v>
      </c>
      <c r="F132" s="99">
        <v>9</v>
      </c>
      <c r="G132" s="100">
        <v>34.56</v>
      </c>
      <c r="H132" s="100">
        <v>43.2</v>
      </c>
      <c r="I132" s="100">
        <v>311.04000000000002</v>
      </c>
      <c r="J132" s="100">
        <v>388.8</v>
      </c>
    </row>
    <row r="133" spans="1:10" s="67" customFormat="1">
      <c r="A133" s="87" t="s">
        <v>348</v>
      </c>
      <c r="B133" s="87" t="s">
        <v>29</v>
      </c>
      <c r="C133" s="114" t="s">
        <v>349</v>
      </c>
      <c r="D133" s="111" t="s">
        <v>350</v>
      </c>
      <c r="E133" s="87" t="s">
        <v>58</v>
      </c>
      <c r="F133" s="99">
        <v>9</v>
      </c>
      <c r="G133" s="100">
        <v>39.68</v>
      </c>
      <c r="H133" s="100">
        <v>49.6</v>
      </c>
      <c r="I133" s="100">
        <v>357.12</v>
      </c>
      <c r="J133" s="100">
        <v>446.4</v>
      </c>
    </row>
    <row r="134" spans="1:10" s="67" customFormat="1">
      <c r="A134" s="82">
        <v>9</v>
      </c>
      <c r="B134" s="94"/>
      <c r="C134" s="94"/>
      <c r="D134" s="95" t="s">
        <v>351</v>
      </c>
      <c r="E134" s="85"/>
      <c r="F134" s="96"/>
      <c r="G134" s="86"/>
      <c r="H134" s="86"/>
      <c r="I134" s="110">
        <v>18577.73</v>
      </c>
      <c r="J134" s="110">
        <v>23222.162499999999</v>
      </c>
    </row>
    <row r="135" spans="1:10" s="67" customFormat="1" ht="36">
      <c r="A135" s="87" t="s">
        <v>352</v>
      </c>
      <c r="B135" s="87" t="s">
        <v>29</v>
      </c>
      <c r="C135" s="89" t="s">
        <v>353</v>
      </c>
      <c r="D135" s="90" t="s">
        <v>354</v>
      </c>
      <c r="E135" s="87" t="s">
        <v>58</v>
      </c>
      <c r="F135" s="104">
        <v>1</v>
      </c>
      <c r="G135" s="105">
        <v>558.95000000000005</v>
      </c>
      <c r="H135" s="100">
        <v>698.6875</v>
      </c>
      <c r="I135" s="100">
        <v>558.95000000000005</v>
      </c>
      <c r="J135" s="100">
        <v>698.6875</v>
      </c>
    </row>
    <row r="136" spans="1:10" s="67" customFormat="1">
      <c r="A136" s="87" t="s">
        <v>355</v>
      </c>
      <c r="B136" s="87" t="s">
        <v>29</v>
      </c>
      <c r="C136" s="87" t="s">
        <v>356</v>
      </c>
      <c r="D136" s="90" t="s">
        <v>357</v>
      </c>
      <c r="E136" s="87" t="s">
        <v>58</v>
      </c>
      <c r="F136" s="104">
        <v>1</v>
      </c>
      <c r="G136" s="105">
        <v>279.73</v>
      </c>
      <c r="H136" s="100">
        <v>349.66250000000002</v>
      </c>
      <c r="I136" s="100">
        <v>279.73</v>
      </c>
      <c r="J136" s="100">
        <v>349.66250000000002</v>
      </c>
    </row>
    <row r="137" spans="1:10" s="67" customFormat="1" ht="36">
      <c r="A137" s="87" t="s">
        <v>358</v>
      </c>
      <c r="B137" s="87" t="s">
        <v>29</v>
      </c>
      <c r="C137" s="87" t="s">
        <v>359</v>
      </c>
      <c r="D137" s="90" t="s">
        <v>360</v>
      </c>
      <c r="E137" s="87" t="s">
        <v>58</v>
      </c>
      <c r="F137" s="104">
        <v>3</v>
      </c>
      <c r="G137" s="105">
        <v>136.62</v>
      </c>
      <c r="H137" s="100">
        <v>170.77500000000001</v>
      </c>
      <c r="I137" s="100">
        <v>409.86</v>
      </c>
      <c r="J137" s="100">
        <v>512.32500000000005</v>
      </c>
    </row>
    <row r="138" spans="1:10" s="67" customFormat="1">
      <c r="A138" s="87" t="s">
        <v>361</v>
      </c>
      <c r="B138" s="87" t="s">
        <v>29</v>
      </c>
      <c r="C138" s="87" t="s">
        <v>362</v>
      </c>
      <c r="D138" s="90" t="s">
        <v>363</v>
      </c>
      <c r="E138" s="87" t="s">
        <v>58</v>
      </c>
      <c r="F138" s="104">
        <v>1</v>
      </c>
      <c r="G138" s="105">
        <v>262.97000000000003</v>
      </c>
      <c r="H138" s="100">
        <v>328.71249999999998</v>
      </c>
      <c r="I138" s="100">
        <v>262.97000000000003</v>
      </c>
      <c r="J138" s="100">
        <v>328.71249999999998</v>
      </c>
    </row>
    <row r="139" spans="1:10" s="67" customFormat="1">
      <c r="A139" s="87" t="s">
        <v>364</v>
      </c>
      <c r="B139" s="87" t="s">
        <v>29</v>
      </c>
      <c r="C139" s="87" t="s">
        <v>365</v>
      </c>
      <c r="D139" s="90" t="s">
        <v>366</v>
      </c>
      <c r="E139" s="87" t="s">
        <v>58</v>
      </c>
      <c r="F139" s="104">
        <v>9</v>
      </c>
      <c r="G139" s="105">
        <v>168.74</v>
      </c>
      <c r="H139" s="100">
        <v>210.92500000000001</v>
      </c>
      <c r="I139" s="100">
        <v>1518.66</v>
      </c>
      <c r="J139" s="100">
        <v>1898.325</v>
      </c>
    </row>
    <row r="140" spans="1:10" s="67" customFormat="1">
      <c r="A140" s="87" t="s">
        <v>367</v>
      </c>
      <c r="B140" s="87" t="s">
        <v>29</v>
      </c>
      <c r="C140" s="87" t="s">
        <v>368</v>
      </c>
      <c r="D140" s="90" t="s">
        <v>369</v>
      </c>
      <c r="E140" s="87" t="s">
        <v>58</v>
      </c>
      <c r="F140" s="104">
        <v>4</v>
      </c>
      <c r="G140" s="105">
        <v>33.659999999999997</v>
      </c>
      <c r="H140" s="100">
        <v>42.075000000000003</v>
      </c>
      <c r="I140" s="100">
        <v>134.63999999999999</v>
      </c>
      <c r="J140" s="100">
        <v>168.3</v>
      </c>
    </row>
    <row r="141" spans="1:10" s="67" customFormat="1">
      <c r="A141" s="87" t="s">
        <v>370</v>
      </c>
      <c r="B141" s="87" t="s">
        <v>29</v>
      </c>
      <c r="C141" s="87" t="s">
        <v>371</v>
      </c>
      <c r="D141" s="90" t="s">
        <v>372</v>
      </c>
      <c r="E141" s="87" t="s">
        <v>47</v>
      </c>
      <c r="F141" s="104">
        <v>6</v>
      </c>
      <c r="G141" s="105">
        <v>20.46</v>
      </c>
      <c r="H141" s="100">
        <v>25.574999999999999</v>
      </c>
      <c r="I141" s="100">
        <v>122.76</v>
      </c>
      <c r="J141" s="100">
        <v>153.44999999999999</v>
      </c>
    </row>
    <row r="142" spans="1:10" s="67" customFormat="1">
      <c r="A142" s="87" t="s">
        <v>373</v>
      </c>
      <c r="B142" s="87" t="s">
        <v>29</v>
      </c>
      <c r="C142" s="87" t="s">
        <v>374</v>
      </c>
      <c r="D142" s="90" t="s">
        <v>375</v>
      </c>
      <c r="E142" s="87" t="s">
        <v>47</v>
      </c>
      <c r="F142" s="104">
        <v>200</v>
      </c>
      <c r="G142" s="105">
        <v>18.079999999999998</v>
      </c>
      <c r="H142" s="100">
        <v>22.6</v>
      </c>
      <c r="I142" s="100">
        <v>3616</v>
      </c>
      <c r="J142" s="100">
        <v>4520</v>
      </c>
    </row>
    <row r="143" spans="1:10" s="67" customFormat="1">
      <c r="A143" s="87" t="s">
        <v>376</v>
      </c>
      <c r="B143" s="87" t="s">
        <v>29</v>
      </c>
      <c r="C143" s="87" t="s">
        <v>377</v>
      </c>
      <c r="D143" s="90" t="s">
        <v>378</v>
      </c>
      <c r="E143" s="87" t="s">
        <v>47</v>
      </c>
      <c r="F143" s="104">
        <v>150</v>
      </c>
      <c r="G143" s="105">
        <v>2.73</v>
      </c>
      <c r="H143" s="100">
        <v>3.4125000000000001</v>
      </c>
      <c r="I143" s="100">
        <v>409.5</v>
      </c>
      <c r="J143" s="100">
        <v>511.875</v>
      </c>
    </row>
    <row r="144" spans="1:10" s="67" customFormat="1">
      <c r="A144" s="87" t="s">
        <v>379</v>
      </c>
      <c r="B144" s="87" t="s">
        <v>29</v>
      </c>
      <c r="C144" s="87" t="s">
        <v>380</v>
      </c>
      <c r="D144" s="90" t="s">
        <v>381</v>
      </c>
      <c r="E144" s="87" t="s">
        <v>47</v>
      </c>
      <c r="F144" s="104">
        <v>150</v>
      </c>
      <c r="G144" s="105">
        <v>3.46</v>
      </c>
      <c r="H144" s="100">
        <v>4.3250000000000002</v>
      </c>
      <c r="I144" s="100">
        <v>519</v>
      </c>
      <c r="J144" s="100">
        <v>648.75</v>
      </c>
    </row>
    <row r="145" spans="1:10" s="67" customFormat="1">
      <c r="A145" s="87" t="s">
        <v>382</v>
      </c>
      <c r="B145" s="87" t="s">
        <v>29</v>
      </c>
      <c r="C145" s="87" t="s">
        <v>383</v>
      </c>
      <c r="D145" s="90" t="s">
        <v>384</v>
      </c>
      <c r="E145" s="87" t="s">
        <v>47</v>
      </c>
      <c r="F145" s="104">
        <v>72</v>
      </c>
      <c r="G145" s="105">
        <v>4.95</v>
      </c>
      <c r="H145" s="100">
        <v>6.1875</v>
      </c>
      <c r="I145" s="100">
        <v>356.4</v>
      </c>
      <c r="J145" s="100">
        <v>445.5</v>
      </c>
    </row>
    <row r="146" spans="1:10" s="67" customFormat="1">
      <c r="A146" s="87" t="s">
        <v>385</v>
      </c>
      <c r="B146" s="87" t="s">
        <v>29</v>
      </c>
      <c r="C146" s="87" t="s">
        <v>386</v>
      </c>
      <c r="D146" s="90" t="s">
        <v>387</v>
      </c>
      <c r="E146" s="87" t="s">
        <v>47</v>
      </c>
      <c r="F146" s="104">
        <v>125</v>
      </c>
      <c r="G146" s="105">
        <v>6.6</v>
      </c>
      <c r="H146" s="100">
        <v>8.25</v>
      </c>
      <c r="I146" s="100">
        <v>825</v>
      </c>
      <c r="J146" s="100">
        <v>1031.25</v>
      </c>
    </row>
    <row r="147" spans="1:10" s="67" customFormat="1">
      <c r="A147" s="87" t="s">
        <v>388</v>
      </c>
      <c r="B147" s="87" t="s">
        <v>29</v>
      </c>
      <c r="C147" s="87" t="s">
        <v>389</v>
      </c>
      <c r="D147" s="90" t="s">
        <v>390</v>
      </c>
      <c r="E147" s="87" t="s">
        <v>226</v>
      </c>
      <c r="F147" s="104">
        <v>8</v>
      </c>
      <c r="G147" s="105">
        <v>42.94</v>
      </c>
      <c r="H147" s="100">
        <v>53.674999999999997</v>
      </c>
      <c r="I147" s="100">
        <v>343.52</v>
      </c>
      <c r="J147" s="100">
        <v>429.4</v>
      </c>
    </row>
    <row r="148" spans="1:10" s="67" customFormat="1">
      <c r="A148" s="87" t="s">
        <v>391</v>
      </c>
      <c r="B148" s="87" t="s">
        <v>29</v>
      </c>
      <c r="C148" s="87" t="s">
        <v>392</v>
      </c>
      <c r="D148" s="90" t="s">
        <v>393</v>
      </c>
      <c r="E148" s="87" t="s">
        <v>226</v>
      </c>
      <c r="F148" s="104">
        <v>6</v>
      </c>
      <c r="G148" s="105">
        <v>31.13</v>
      </c>
      <c r="H148" s="100">
        <v>38.912500000000001</v>
      </c>
      <c r="I148" s="100">
        <v>186.78</v>
      </c>
      <c r="J148" s="100">
        <v>233.47499999999999</v>
      </c>
    </row>
    <row r="149" spans="1:10" s="67" customFormat="1">
      <c r="A149" s="87" t="s">
        <v>394</v>
      </c>
      <c r="B149" s="87" t="s">
        <v>29</v>
      </c>
      <c r="C149" s="89" t="s">
        <v>395</v>
      </c>
      <c r="D149" s="90" t="s">
        <v>396</v>
      </c>
      <c r="E149" s="87" t="s">
        <v>226</v>
      </c>
      <c r="F149" s="104">
        <v>2</v>
      </c>
      <c r="G149" s="105">
        <v>47.97</v>
      </c>
      <c r="H149" s="100">
        <v>59.962499999999999</v>
      </c>
      <c r="I149" s="100">
        <v>95.94</v>
      </c>
      <c r="J149" s="100">
        <v>119.925</v>
      </c>
    </row>
    <row r="150" spans="1:10" s="67" customFormat="1">
      <c r="A150" s="87" t="s">
        <v>397</v>
      </c>
      <c r="B150" s="87" t="s">
        <v>29</v>
      </c>
      <c r="C150" s="87" t="s">
        <v>398</v>
      </c>
      <c r="D150" s="90" t="s">
        <v>399</v>
      </c>
      <c r="E150" s="87" t="s">
        <v>226</v>
      </c>
      <c r="F150" s="104">
        <v>8</v>
      </c>
      <c r="G150" s="105">
        <v>28.99</v>
      </c>
      <c r="H150" s="100">
        <v>36.237499999999997</v>
      </c>
      <c r="I150" s="100">
        <v>231.92</v>
      </c>
      <c r="J150" s="100">
        <v>289.89999999999998</v>
      </c>
    </row>
    <row r="151" spans="1:10" s="67" customFormat="1">
      <c r="A151" s="87" t="s">
        <v>400</v>
      </c>
      <c r="B151" s="87" t="s">
        <v>29</v>
      </c>
      <c r="C151" s="87" t="s">
        <v>401</v>
      </c>
      <c r="D151" s="90" t="s">
        <v>402</v>
      </c>
      <c r="E151" s="87" t="s">
        <v>58</v>
      </c>
      <c r="F151" s="104">
        <v>37</v>
      </c>
      <c r="G151" s="105">
        <v>15.87</v>
      </c>
      <c r="H151" s="100">
        <v>19.837499999999999</v>
      </c>
      <c r="I151" s="100">
        <v>587.19000000000005</v>
      </c>
      <c r="J151" s="100">
        <v>733.98749999999995</v>
      </c>
    </row>
    <row r="152" spans="1:10" s="67" customFormat="1">
      <c r="A152" s="87" t="s">
        <v>403</v>
      </c>
      <c r="B152" s="87" t="s">
        <v>29</v>
      </c>
      <c r="C152" s="87" t="s">
        <v>404</v>
      </c>
      <c r="D152" s="90" t="s">
        <v>405</v>
      </c>
      <c r="E152" s="87" t="s">
        <v>58</v>
      </c>
      <c r="F152" s="104">
        <v>23</v>
      </c>
      <c r="G152" s="105">
        <v>19.420000000000002</v>
      </c>
      <c r="H152" s="100">
        <v>24.274999999999999</v>
      </c>
      <c r="I152" s="100">
        <v>446.66</v>
      </c>
      <c r="J152" s="100">
        <v>558.32500000000005</v>
      </c>
    </row>
    <row r="153" spans="1:10" s="67" customFormat="1">
      <c r="A153" s="87" t="s">
        <v>406</v>
      </c>
      <c r="B153" s="87" t="s">
        <v>29</v>
      </c>
      <c r="C153" s="87" t="s">
        <v>407</v>
      </c>
      <c r="D153" s="90" t="s">
        <v>408</v>
      </c>
      <c r="E153" s="87" t="s">
        <v>58</v>
      </c>
      <c r="F153" s="104">
        <v>6</v>
      </c>
      <c r="G153" s="105">
        <v>11.47</v>
      </c>
      <c r="H153" s="100">
        <v>14.3375</v>
      </c>
      <c r="I153" s="100">
        <v>68.819999999999993</v>
      </c>
      <c r="J153" s="100">
        <v>86.025000000000006</v>
      </c>
    </row>
    <row r="154" spans="1:10" s="67" customFormat="1">
      <c r="A154" s="87" t="s">
        <v>409</v>
      </c>
      <c r="B154" s="87" t="s">
        <v>29</v>
      </c>
      <c r="C154" s="87" t="s">
        <v>410</v>
      </c>
      <c r="D154" s="90" t="s">
        <v>411</v>
      </c>
      <c r="E154" s="87" t="s">
        <v>58</v>
      </c>
      <c r="F154" s="104">
        <v>13</v>
      </c>
      <c r="G154" s="105">
        <v>155.36000000000001</v>
      </c>
      <c r="H154" s="100">
        <v>194.2</v>
      </c>
      <c r="I154" s="100">
        <v>2019.68</v>
      </c>
      <c r="J154" s="100">
        <v>2524.6</v>
      </c>
    </row>
    <row r="155" spans="1:10" s="67" customFormat="1">
      <c r="A155" s="87" t="s">
        <v>412</v>
      </c>
      <c r="B155" s="87" t="s">
        <v>29</v>
      </c>
      <c r="C155" s="87" t="s">
        <v>413</v>
      </c>
      <c r="D155" s="90" t="s">
        <v>414</v>
      </c>
      <c r="E155" s="87" t="s">
        <v>58</v>
      </c>
      <c r="F155" s="104">
        <v>19</v>
      </c>
      <c r="G155" s="105">
        <v>22.6</v>
      </c>
      <c r="H155" s="100">
        <v>28.25</v>
      </c>
      <c r="I155" s="100">
        <v>429.4</v>
      </c>
      <c r="J155" s="100">
        <v>536.75</v>
      </c>
    </row>
    <row r="156" spans="1:10" s="67" customFormat="1" ht="36">
      <c r="A156" s="87" t="s">
        <v>415</v>
      </c>
      <c r="B156" s="87" t="s">
        <v>29</v>
      </c>
      <c r="C156" s="87" t="s">
        <v>416</v>
      </c>
      <c r="D156" s="90" t="s">
        <v>417</v>
      </c>
      <c r="E156" s="87" t="s">
        <v>58</v>
      </c>
      <c r="F156" s="104">
        <v>17</v>
      </c>
      <c r="G156" s="105">
        <v>246.03</v>
      </c>
      <c r="H156" s="100">
        <v>307.53750000000002</v>
      </c>
      <c r="I156" s="100">
        <v>4182.51</v>
      </c>
      <c r="J156" s="100">
        <v>5228.1374999999998</v>
      </c>
    </row>
    <row r="157" spans="1:10" s="67" customFormat="1">
      <c r="A157" s="87" t="s">
        <v>418</v>
      </c>
      <c r="B157" s="87" t="s">
        <v>29</v>
      </c>
      <c r="C157" s="89" t="s">
        <v>419</v>
      </c>
      <c r="D157" s="90" t="s">
        <v>420</v>
      </c>
      <c r="E157" s="87" t="s">
        <v>58</v>
      </c>
      <c r="F157" s="104">
        <v>34</v>
      </c>
      <c r="G157" s="105">
        <v>25.64</v>
      </c>
      <c r="H157" s="100">
        <v>32.049999999999997</v>
      </c>
      <c r="I157" s="100">
        <v>871.76</v>
      </c>
      <c r="J157" s="100">
        <v>1089.7</v>
      </c>
    </row>
    <row r="158" spans="1:10" s="67" customFormat="1">
      <c r="A158" s="87" t="s">
        <v>421</v>
      </c>
      <c r="B158" s="87" t="s">
        <v>29</v>
      </c>
      <c r="C158" s="89" t="s">
        <v>422</v>
      </c>
      <c r="D158" s="90" t="s">
        <v>423</v>
      </c>
      <c r="E158" s="87" t="s">
        <v>58</v>
      </c>
      <c r="F158" s="104">
        <v>1</v>
      </c>
      <c r="G158" s="105">
        <v>100.08</v>
      </c>
      <c r="H158" s="100">
        <v>125.1</v>
      </c>
      <c r="I158" s="100">
        <v>100.08</v>
      </c>
      <c r="J158" s="100">
        <v>125.1</v>
      </c>
    </row>
    <row r="159" spans="1:10" s="67" customFormat="1">
      <c r="A159" s="82">
        <v>10</v>
      </c>
      <c r="B159" s="94"/>
      <c r="C159" s="94"/>
      <c r="D159" s="95" t="s">
        <v>424</v>
      </c>
      <c r="E159" s="95"/>
      <c r="F159" s="116"/>
      <c r="G159" s="86"/>
      <c r="H159" s="86"/>
      <c r="I159" s="110">
        <v>11806.329</v>
      </c>
      <c r="J159" s="110">
        <v>14757.911249999999</v>
      </c>
    </row>
    <row r="160" spans="1:10" s="67" customFormat="1">
      <c r="A160" s="87" t="s">
        <v>425</v>
      </c>
      <c r="B160" s="87" t="s">
        <v>29</v>
      </c>
      <c r="C160" s="103" t="s">
        <v>76</v>
      </c>
      <c r="D160" s="90" t="s">
        <v>77</v>
      </c>
      <c r="E160" s="87" t="s">
        <v>73</v>
      </c>
      <c r="F160" s="104">
        <v>7.5</v>
      </c>
      <c r="G160" s="109">
        <v>51.1</v>
      </c>
      <c r="H160" s="100">
        <v>63.875</v>
      </c>
      <c r="I160" s="100">
        <v>383.25</v>
      </c>
      <c r="J160" s="100">
        <v>479.0625</v>
      </c>
    </row>
    <row r="161" spans="1:10" s="67" customFormat="1">
      <c r="A161" s="87" t="s">
        <v>426</v>
      </c>
      <c r="B161" s="87" t="s">
        <v>29</v>
      </c>
      <c r="C161" s="103" t="s">
        <v>427</v>
      </c>
      <c r="D161" s="90" t="s">
        <v>428</v>
      </c>
      <c r="E161" s="87" t="s">
        <v>73</v>
      </c>
      <c r="F161" s="104">
        <v>7.5</v>
      </c>
      <c r="G161" s="109">
        <v>19.07</v>
      </c>
      <c r="H161" s="100">
        <v>23.837499999999999</v>
      </c>
      <c r="I161" s="100">
        <v>143.02500000000001</v>
      </c>
      <c r="J161" s="100">
        <v>178.78125</v>
      </c>
    </row>
    <row r="162" spans="1:10" s="67" customFormat="1">
      <c r="A162" s="87" t="s">
        <v>429</v>
      </c>
      <c r="B162" s="87" t="s">
        <v>29</v>
      </c>
      <c r="C162" s="87" t="s">
        <v>430</v>
      </c>
      <c r="D162" s="90" t="s">
        <v>431</v>
      </c>
      <c r="E162" s="87" t="s">
        <v>58</v>
      </c>
      <c r="F162" s="104">
        <v>15</v>
      </c>
      <c r="G162" s="105">
        <v>16.649999999999999</v>
      </c>
      <c r="H162" s="100">
        <v>20.8125</v>
      </c>
      <c r="I162" s="100">
        <v>249.75</v>
      </c>
      <c r="J162" s="100">
        <v>312.1875</v>
      </c>
    </row>
    <row r="163" spans="1:10" s="67" customFormat="1">
      <c r="A163" s="87" t="s">
        <v>432</v>
      </c>
      <c r="B163" s="87" t="s">
        <v>29</v>
      </c>
      <c r="C163" s="87" t="s">
        <v>433</v>
      </c>
      <c r="D163" s="90" t="s">
        <v>434</v>
      </c>
      <c r="E163" s="87" t="s">
        <v>58</v>
      </c>
      <c r="F163" s="104">
        <v>15</v>
      </c>
      <c r="G163" s="105">
        <v>17.940000000000001</v>
      </c>
      <c r="H163" s="100">
        <v>22.425000000000001</v>
      </c>
      <c r="I163" s="100">
        <v>269.10000000000002</v>
      </c>
      <c r="J163" s="100">
        <v>336.375</v>
      </c>
    </row>
    <row r="164" spans="1:10" s="67" customFormat="1">
      <c r="A164" s="87" t="s">
        <v>435</v>
      </c>
      <c r="B164" s="87" t="s">
        <v>29</v>
      </c>
      <c r="C164" s="87" t="s">
        <v>436</v>
      </c>
      <c r="D164" s="90" t="s">
        <v>437</v>
      </c>
      <c r="E164" s="87" t="s">
        <v>58</v>
      </c>
      <c r="F164" s="104">
        <v>9</v>
      </c>
      <c r="G164" s="105">
        <v>29.96</v>
      </c>
      <c r="H164" s="100">
        <v>37.450000000000003</v>
      </c>
      <c r="I164" s="100">
        <v>269.64</v>
      </c>
      <c r="J164" s="100">
        <v>337.05</v>
      </c>
    </row>
    <row r="165" spans="1:10" s="67" customFormat="1">
      <c r="A165" s="87" t="s">
        <v>438</v>
      </c>
      <c r="B165" s="87" t="s">
        <v>29</v>
      </c>
      <c r="C165" s="87" t="s">
        <v>439</v>
      </c>
      <c r="D165" s="90" t="s">
        <v>440</v>
      </c>
      <c r="E165" s="87" t="s">
        <v>58</v>
      </c>
      <c r="F165" s="104">
        <v>9</v>
      </c>
      <c r="G165" s="105">
        <v>47.32</v>
      </c>
      <c r="H165" s="100">
        <v>59.15</v>
      </c>
      <c r="I165" s="100">
        <v>425.88</v>
      </c>
      <c r="J165" s="100">
        <v>532.35</v>
      </c>
    </row>
    <row r="166" spans="1:10" s="67" customFormat="1">
      <c r="A166" s="87" t="s">
        <v>441</v>
      </c>
      <c r="B166" s="87" t="s">
        <v>29</v>
      </c>
      <c r="C166" s="87" t="s">
        <v>442</v>
      </c>
      <c r="D166" s="90" t="s">
        <v>443</v>
      </c>
      <c r="E166" s="87" t="s">
        <v>58</v>
      </c>
      <c r="F166" s="104">
        <v>9</v>
      </c>
      <c r="G166" s="105">
        <v>214.6</v>
      </c>
      <c r="H166" s="100">
        <v>268.25</v>
      </c>
      <c r="I166" s="100">
        <v>1931.4</v>
      </c>
      <c r="J166" s="100">
        <v>2414.25</v>
      </c>
    </row>
    <row r="167" spans="1:10" s="67" customFormat="1">
      <c r="A167" s="87" t="s">
        <v>444</v>
      </c>
      <c r="B167" s="87" t="s">
        <v>29</v>
      </c>
      <c r="C167" s="87" t="s">
        <v>445</v>
      </c>
      <c r="D167" s="90" t="s">
        <v>446</v>
      </c>
      <c r="E167" s="87" t="s">
        <v>58</v>
      </c>
      <c r="F167" s="104">
        <v>9</v>
      </c>
      <c r="G167" s="105">
        <v>8.82</v>
      </c>
      <c r="H167" s="100">
        <v>11.025</v>
      </c>
      <c r="I167" s="100">
        <v>79.38</v>
      </c>
      <c r="J167" s="100">
        <v>99.224999999999994</v>
      </c>
    </row>
    <row r="168" spans="1:10" s="67" customFormat="1">
      <c r="A168" s="87" t="s">
        <v>447</v>
      </c>
      <c r="B168" s="87" t="s">
        <v>29</v>
      </c>
      <c r="C168" s="87" t="s">
        <v>448</v>
      </c>
      <c r="D168" s="90" t="s">
        <v>449</v>
      </c>
      <c r="E168" s="87" t="s">
        <v>47</v>
      </c>
      <c r="F168" s="104">
        <v>95</v>
      </c>
      <c r="G168" s="105">
        <v>33.92</v>
      </c>
      <c r="H168" s="100">
        <v>42.4</v>
      </c>
      <c r="I168" s="100">
        <v>3222.4</v>
      </c>
      <c r="J168" s="100">
        <v>4028</v>
      </c>
    </row>
    <row r="169" spans="1:10" s="67" customFormat="1">
      <c r="A169" s="87" t="s">
        <v>450</v>
      </c>
      <c r="B169" s="87" t="s">
        <v>29</v>
      </c>
      <c r="C169" s="87" t="s">
        <v>451</v>
      </c>
      <c r="D169" s="90" t="s">
        <v>452</v>
      </c>
      <c r="E169" s="87" t="s">
        <v>47</v>
      </c>
      <c r="F169" s="104">
        <v>12.6</v>
      </c>
      <c r="G169" s="105">
        <v>40.04</v>
      </c>
      <c r="H169" s="100">
        <v>50.05</v>
      </c>
      <c r="I169" s="100">
        <v>504.50400000000002</v>
      </c>
      <c r="J169" s="100">
        <v>630.63</v>
      </c>
    </row>
    <row r="170" spans="1:10" s="67" customFormat="1">
      <c r="A170" s="87" t="s">
        <v>453</v>
      </c>
      <c r="B170" s="87" t="s">
        <v>29</v>
      </c>
      <c r="C170" s="87" t="s">
        <v>454</v>
      </c>
      <c r="D170" s="90" t="s">
        <v>455</v>
      </c>
      <c r="E170" s="87" t="s">
        <v>47</v>
      </c>
      <c r="F170" s="104">
        <v>52</v>
      </c>
      <c r="G170" s="105">
        <v>58.9</v>
      </c>
      <c r="H170" s="100">
        <v>73.625</v>
      </c>
      <c r="I170" s="100">
        <v>3062.8</v>
      </c>
      <c r="J170" s="100">
        <v>3828.5</v>
      </c>
    </row>
    <row r="171" spans="1:10" s="67" customFormat="1">
      <c r="A171" s="87" t="s">
        <v>456</v>
      </c>
      <c r="B171" s="87" t="s">
        <v>29</v>
      </c>
      <c r="C171" s="87" t="s">
        <v>457</v>
      </c>
      <c r="D171" s="90" t="s">
        <v>458</v>
      </c>
      <c r="E171" s="87" t="s">
        <v>58</v>
      </c>
      <c r="F171" s="104">
        <v>9</v>
      </c>
      <c r="G171" s="105">
        <v>30.58</v>
      </c>
      <c r="H171" s="100">
        <v>38.225000000000001</v>
      </c>
      <c r="I171" s="100">
        <v>275.22000000000003</v>
      </c>
      <c r="J171" s="100">
        <v>344.02499999999998</v>
      </c>
    </row>
    <row r="172" spans="1:10" s="67" customFormat="1">
      <c r="A172" s="87" t="s">
        <v>459</v>
      </c>
      <c r="B172" s="87" t="s">
        <v>29</v>
      </c>
      <c r="C172" s="87" t="s">
        <v>460</v>
      </c>
      <c r="D172" s="90" t="s">
        <v>461</v>
      </c>
      <c r="E172" s="87" t="s">
        <v>58</v>
      </c>
      <c r="F172" s="104">
        <v>4</v>
      </c>
      <c r="G172" s="105">
        <v>69.19</v>
      </c>
      <c r="H172" s="100">
        <v>86.487499999999997</v>
      </c>
      <c r="I172" s="100">
        <v>276.76</v>
      </c>
      <c r="J172" s="100">
        <v>345.95</v>
      </c>
    </row>
    <row r="173" spans="1:10" s="67" customFormat="1">
      <c r="A173" s="87" t="s">
        <v>462</v>
      </c>
      <c r="B173" s="87" t="s">
        <v>29</v>
      </c>
      <c r="C173" s="87" t="s">
        <v>463</v>
      </c>
      <c r="D173" s="90" t="s">
        <v>464</v>
      </c>
      <c r="E173" s="87" t="s">
        <v>58</v>
      </c>
      <c r="F173" s="104">
        <v>15</v>
      </c>
      <c r="G173" s="105">
        <v>19.829999999999998</v>
      </c>
      <c r="H173" s="100">
        <v>24.787500000000001</v>
      </c>
      <c r="I173" s="100">
        <v>297.45</v>
      </c>
      <c r="J173" s="100">
        <v>371.8125</v>
      </c>
    </row>
    <row r="174" spans="1:10" s="67" customFormat="1">
      <c r="A174" s="87" t="s">
        <v>465</v>
      </c>
      <c r="B174" s="87" t="s">
        <v>29</v>
      </c>
      <c r="C174" s="87" t="s">
        <v>466</v>
      </c>
      <c r="D174" s="90" t="s">
        <v>467</v>
      </c>
      <c r="E174" s="87" t="s">
        <v>58</v>
      </c>
      <c r="F174" s="104">
        <v>1</v>
      </c>
      <c r="G174" s="105">
        <v>415.77</v>
      </c>
      <c r="H174" s="100">
        <v>519.71249999999998</v>
      </c>
      <c r="I174" s="100">
        <v>415.77</v>
      </c>
      <c r="J174" s="100">
        <v>519.71249999999998</v>
      </c>
    </row>
    <row r="175" spans="1:10" s="67" customFormat="1">
      <c r="A175" s="82">
        <v>11</v>
      </c>
      <c r="B175" s="94"/>
      <c r="C175" s="94"/>
      <c r="D175" s="95" t="s">
        <v>468</v>
      </c>
      <c r="E175" s="85"/>
      <c r="F175" s="96"/>
      <c r="G175" s="86"/>
      <c r="H175" s="86"/>
      <c r="I175" s="86">
        <v>14296.631600000001</v>
      </c>
      <c r="J175" s="86">
        <v>17870.789499999999</v>
      </c>
    </row>
    <row r="176" spans="1:10" s="67" customFormat="1">
      <c r="A176" s="87" t="s">
        <v>469</v>
      </c>
      <c r="B176" s="87" t="s">
        <v>29</v>
      </c>
      <c r="C176" s="87" t="s">
        <v>470</v>
      </c>
      <c r="D176" s="90" t="s">
        <v>471</v>
      </c>
      <c r="E176" s="87" t="s">
        <v>32</v>
      </c>
      <c r="F176" s="104">
        <v>8.1999999999999993</v>
      </c>
      <c r="G176" s="105">
        <v>31.72</v>
      </c>
      <c r="H176" s="100">
        <v>39.65</v>
      </c>
      <c r="I176" s="100">
        <v>260.10399999999998</v>
      </c>
      <c r="J176" s="100">
        <v>325.13</v>
      </c>
    </row>
    <row r="177" spans="1:10" s="67" customFormat="1">
      <c r="A177" s="87" t="s">
        <v>472</v>
      </c>
      <c r="B177" s="87" t="s">
        <v>29</v>
      </c>
      <c r="C177" s="87" t="s">
        <v>473</v>
      </c>
      <c r="D177" s="90" t="s">
        <v>474</v>
      </c>
      <c r="E177" s="87" t="s">
        <v>32</v>
      </c>
      <c r="F177" s="104">
        <v>12.75</v>
      </c>
      <c r="G177" s="105">
        <v>4.3099999999999996</v>
      </c>
      <c r="H177" s="100">
        <v>5.3875000000000002</v>
      </c>
      <c r="I177" s="100">
        <v>54.952500000000001</v>
      </c>
      <c r="J177" s="100">
        <v>68.690624999999997</v>
      </c>
    </row>
    <row r="178" spans="1:10" s="67" customFormat="1">
      <c r="A178" s="87" t="s">
        <v>475</v>
      </c>
      <c r="B178" s="87" t="s">
        <v>29</v>
      </c>
      <c r="C178" s="87" t="s">
        <v>476</v>
      </c>
      <c r="D178" s="90" t="s">
        <v>477</v>
      </c>
      <c r="E178" s="87" t="s">
        <v>47</v>
      </c>
      <c r="F178" s="104">
        <v>2</v>
      </c>
      <c r="G178" s="105">
        <v>53.46</v>
      </c>
      <c r="H178" s="100">
        <v>66.825000000000003</v>
      </c>
      <c r="I178" s="100">
        <v>106.92</v>
      </c>
      <c r="J178" s="100">
        <v>133.65</v>
      </c>
    </row>
    <row r="179" spans="1:10" s="67" customFormat="1">
      <c r="A179" s="87" t="s">
        <v>478</v>
      </c>
      <c r="B179" s="87" t="s">
        <v>29</v>
      </c>
      <c r="C179" s="87" t="s">
        <v>231</v>
      </c>
      <c r="D179" s="90" t="s">
        <v>232</v>
      </c>
      <c r="E179" s="87" t="s">
        <v>32</v>
      </c>
      <c r="F179" s="104">
        <v>8.4</v>
      </c>
      <c r="G179" s="105">
        <v>48.54</v>
      </c>
      <c r="H179" s="100">
        <v>60.674999999999997</v>
      </c>
      <c r="I179" s="100">
        <v>407.73599999999999</v>
      </c>
      <c r="J179" s="100">
        <v>509.67</v>
      </c>
    </row>
    <row r="180" spans="1:10" s="67" customFormat="1">
      <c r="A180" s="87" t="s">
        <v>479</v>
      </c>
      <c r="B180" s="87" t="s">
        <v>29</v>
      </c>
      <c r="C180" s="87" t="s">
        <v>480</v>
      </c>
      <c r="D180" s="90" t="s">
        <v>481</v>
      </c>
      <c r="E180" s="87" t="s">
        <v>32</v>
      </c>
      <c r="F180" s="104">
        <v>4.2</v>
      </c>
      <c r="G180" s="105">
        <v>45.31</v>
      </c>
      <c r="H180" s="100">
        <v>56.637500000000003</v>
      </c>
      <c r="I180" s="100">
        <v>190.30199999999999</v>
      </c>
      <c r="J180" s="100">
        <v>237.8775</v>
      </c>
    </row>
    <row r="181" spans="1:10" s="67" customFormat="1">
      <c r="A181" s="87" t="s">
        <v>482</v>
      </c>
      <c r="B181" s="87" t="s">
        <v>29</v>
      </c>
      <c r="C181" s="87" t="s">
        <v>483</v>
      </c>
      <c r="D181" s="90" t="s">
        <v>484</v>
      </c>
      <c r="E181" s="87" t="s">
        <v>73</v>
      </c>
      <c r="F181" s="104">
        <v>0.65</v>
      </c>
      <c r="G181" s="105">
        <v>81.760000000000005</v>
      </c>
      <c r="H181" s="100">
        <v>102.2</v>
      </c>
      <c r="I181" s="100">
        <v>53.143999999999998</v>
      </c>
      <c r="J181" s="100">
        <v>66.430000000000007</v>
      </c>
    </row>
    <row r="182" spans="1:10" s="67" customFormat="1">
      <c r="A182" s="87" t="s">
        <v>485</v>
      </c>
      <c r="B182" s="87" t="s">
        <v>29</v>
      </c>
      <c r="C182" s="87" t="s">
        <v>486</v>
      </c>
      <c r="D182" s="90" t="s">
        <v>487</v>
      </c>
      <c r="E182" s="87" t="s">
        <v>73</v>
      </c>
      <c r="F182" s="104">
        <v>0.36</v>
      </c>
      <c r="G182" s="105">
        <v>1820.86</v>
      </c>
      <c r="H182" s="100">
        <v>2276.0749999999998</v>
      </c>
      <c r="I182" s="100">
        <v>655.50959999999998</v>
      </c>
      <c r="J182" s="100">
        <v>819.38699999999994</v>
      </c>
    </row>
    <row r="183" spans="1:10" s="67" customFormat="1" ht="36">
      <c r="A183" s="87" t="s">
        <v>488</v>
      </c>
      <c r="B183" s="87" t="s">
        <v>29</v>
      </c>
      <c r="C183" s="87" t="s">
        <v>489</v>
      </c>
      <c r="D183" s="90" t="s">
        <v>490</v>
      </c>
      <c r="E183" s="87" t="s">
        <v>32</v>
      </c>
      <c r="F183" s="104">
        <v>7.25</v>
      </c>
      <c r="G183" s="105">
        <v>1340.11</v>
      </c>
      <c r="H183" s="100">
        <v>1675.1375</v>
      </c>
      <c r="I183" s="100">
        <v>9715.7975000000006</v>
      </c>
      <c r="J183" s="100">
        <v>12144.746875000001</v>
      </c>
    </row>
    <row r="184" spans="1:10" s="67" customFormat="1" ht="36">
      <c r="A184" s="87" t="s">
        <v>491</v>
      </c>
      <c r="B184" s="87" t="s">
        <v>29</v>
      </c>
      <c r="C184" s="87" t="s">
        <v>492</v>
      </c>
      <c r="D184" s="90" t="s">
        <v>493</v>
      </c>
      <c r="E184" s="87" t="s">
        <v>32</v>
      </c>
      <c r="F184" s="104">
        <v>12.75</v>
      </c>
      <c r="G184" s="105">
        <v>81.89</v>
      </c>
      <c r="H184" s="100">
        <v>102.3625</v>
      </c>
      <c r="I184" s="100">
        <v>1044.0975000000001</v>
      </c>
      <c r="J184" s="100">
        <v>1305.121875</v>
      </c>
    </row>
    <row r="185" spans="1:10" s="67" customFormat="1">
      <c r="A185" s="87" t="s">
        <v>494</v>
      </c>
      <c r="B185" s="87" t="s">
        <v>29</v>
      </c>
      <c r="C185" s="87" t="s">
        <v>495</v>
      </c>
      <c r="D185" s="90" t="s">
        <v>496</v>
      </c>
      <c r="E185" s="87" t="s">
        <v>32</v>
      </c>
      <c r="F185" s="104">
        <v>126.35</v>
      </c>
      <c r="G185" s="105">
        <v>14.31</v>
      </c>
      <c r="H185" s="100">
        <v>17.887499999999999</v>
      </c>
      <c r="I185" s="100">
        <v>1808.0685000000001</v>
      </c>
      <c r="J185" s="100">
        <v>2260.0856250000002</v>
      </c>
    </row>
    <row r="186" spans="1:10" s="67" customFormat="1">
      <c r="A186" s="122"/>
      <c r="B186" s="122"/>
      <c r="C186" s="122"/>
      <c r="D186" s="123"/>
      <c r="E186" s="122"/>
      <c r="F186" s="122"/>
      <c r="G186" s="122"/>
      <c r="H186" s="124"/>
      <c r="I186" s="127"/>
      <c r="J186" s="127"/>
    </row>
    <row r="187" spans="1:10" s="67" customFormat="1">
      <c r="A187" s="122"/>
      <c r="B187" s="122"/>
      <c r="C187" s="122"/>
      <c r="D187" s="123"/>
      <c r="E187" s="122"/>
      <c r="F187" s="122"/>
      <c r="G187" s="122"/>
      <c r="H187" s="137" t="s">
        <v>497</v>
      </c>
      <c r="I187" s="137"/>
      <c r="J187" s="128">
        <v>467888.33802600001</v>
      </c>
    </row>
    <row r="188" spans="1:10" s="67" customFormat="1">
      <c r="A188" s="122"/>
      <c r="B188" s="122"/>
      <c r="C188" s="122"/>
      <c r="D188" s="123"/>
      <c r="E188" s="122"/>
      <c r="F188" s="122"/>
      <c r="G188" s="122"/>
      <c r="H188" s="138" t="s">
        <v>498</v>
      </c>
      <c r="I188" s="138"/>
      <c r="J188" s="128">
        <v>584860.4225325</v>
      </c>
    </row>
    <row r="189" spans="1:10" s="67" customFormat="1">
      <c r="A189" s="122"/>
      <c r="B189" s="122"/>
      <c r="C189" s="122"/>
      <c r="D189" s="123"/>
      <c r="E189" s="122"/>
      <c r="F189" s="122"/>
      <c r="G189" s="122"/>
      <c r="H189" s="138" t="s">
        <v>18</v>
      </c>
      <c r="I189" s="138"/>
      <c r="J189" s="128">
        <v>13256.76</v>
      </c>
    </row>
    <row r="190" spans="1:10" s="67" customFormat="1" ht="30" customHeight="1">
      <c r="A190" s="122"/>
      <c r="B190" s="122"/>
      <c r="C190" s="122"/>
      <c r="D190" s="123"/>
      <c r="E190" s="122"/>
      <c r="F190" s="122"/>
      <c r="G190" s="122"/>
      <c r="H190" s="139" t="s">
        <v>499</v>
      </c>
      <c r="I190" s="139"/>
      <c r="J190" s="129">
        <v>598117.18253250001</v>
      </c>
    </row>
    <row r="191" spans="1:10" s="67" customFormat="1" ht="24.95" customHeight="1">
      <c r="A191" s="140" t="s">
        <v>500</v>
      </c>
      <c r="B191" s="140"/>
      <c r="C191" s="140"/>
      <c r="D191" s="140"/>
      <c r="E191" s="140"/>
      <c r="F191" s="140"/>
      <c r="G191" s="140"/>
      <c r="H191" s="140"/>
      <c r="I191" s="140"/>
      <c r="J191" s="140"/>
    </row>
    <row r="192" spans="1:10" s="67" customFormat="1" ht="16.5" customHeight="1">
      <c r="A192" s="125"/>
      <c r="B192" s="125"/>
      <c r="C192" s="125"/>
      <c r="D192" s="126"/>
      <c r="E192" s="125"/>
      <c r="F192" s="125"/>
      <c r="G192" s="125"/>
      <c r="H192" s="125"/>
      <c r="I192" s="125"/>
      <c r="J192" s="125"/>
    </row>
    <row r="193" spans="1:10" s="67" customFormat="1">
      <c r="A193" s="130"/>
      <c r="B193" s="130"/>
      <c r="C193" s="130"/>
      <c r="D193" s="77"/>
      <c r="E193" s="130"/>
      <c r="F193" s="130"/>
      <c r="G193" s="130"/>
      <c r="H193" s="130"/>
      <c r="I193" s="130"/>
      <c r="J193" s="131"/>
    </row>
    <row r="194" spans="1:10" s="67" customFormat="1">
      <c r="A194" s="76"/>
      <c r="B194" s="76"/>
      <c r="C194" s="76"/>
      <c r="D194" s="77"/>
      <c r="E194" s="76"/>
      <c r="F194" s="76"/>
      <c r="G194" s="76"/>
      <c r="H194" s="76"/>
      <c r="I194" s="76"/>
      <c r="J194" s="76"/>
    </row>
    <row r="195" spans="1:10" s="67" customFormat="1">
      <c r="A195" s="141"/>
      <c r="B195" s="141"/>
      <c r="C195" s="130"/>
      <c r="D195" s="77"/>
      <c r="E195" s="76"/>
      <c r="F195" s="76"/>
      <c r="G195" s="76"/>
      <c r="H195" s="76"/>
      <c r="I195" s="76"/>
      <c r="J195" s="76"/>
    </row>
    <row r="196" spans="1:10" s="67" customFormat="1">
      <c r="A196" s="76"/>
      <c r="B196" s="76"/>
      <c r="C196" s="76"/>
      <c r="D196" s="77"/>
      <c r="E196" s="76"/>
      <c r="F196" s="76"/>
      <c r="G196" s="76"/>
      <c r="H196" s="76"/>
      <c r="I196" s="76"/>
      <c r="J196" s="76"/>
    </row>
    <row r="197" spans="1:10" s="67" customFormat="1">
      <c r="A197" s="76"/>
      <c r="B197" s="76"/>
      <c r="C197" s="76"/>
      <c r="D197" s="77"/>
      <c r="E197" s="76"/>
      <c r="F197" s="76"/>
      <c r="G197" s="76"/>
      <c r="H197" s="76"/>
      <c r="I197" s="76"/>
      <c r="J197" s="76"/>
    </row>
    <row r="198" spans="1:10" s="67" customFormat="1" ht="50.25" customHeight="1">
      <c r="A198" s="76"/>
      <c r="B198" s="76"/>
      <c r="C198" s="76"/>
      <c r="D198" s="77"/>
      <c r="E198" s="76"/>
      <c r="F198" s="76"/>
      <c r="G198" s="76"/>
      <c r="H198" s="76"/>
      <c r="I198" s="76"/>
      <c r="J198" s="76"/>
    </row>
    <row r="199" spans="1:10" s="67" customFormat="1">
      <c r="A199" s="76"/>
      <c r="B199" s="76"/>
      <c r="C199" s="76"/>
      <c r="D199" s="77"/>
      <c r="E199" s="76"/>
      <c r="F199" s="76"/>
      <c r="G199" s="76"/>
      <c r="H199" s="76"/>
      <c r="I199" s="76"/>
      <c r="J199" s="76"/>
    </row>
  </sheetData>
  <mergeCells count="14">
    <mergeCell ref="H189:I189"/>
    <mergeCell ref="H190:I190"/>
    <mergeCell ref="A191:J191"/>
    <mergeCell ref="A195:B195"/>
    <mergeCell ref="G8:J8"/>
    <mergeCell ref="G9:J9"/>
    <mergeCell ref="A11:J11"/>
    <mergeCell ref="H187:I187"/>
    <mergeCell ref="H188:I188"/>
    <mergeCell ref="D2:J2"/>
    <mergeCell ref="G4:J4"/>
    <mergeCell ref="G5:J5"/>
    <mergeCell ref="G6:J6"/>
    <mergeCell ref="G7:J7"/>
  </mergeCells>
  <printOptions horizontalCentered="1"/>
  <pageMargins left="0" right="0" top="0.196527777777778" bottom="0.196527777777778" header="0.511811023622047" footer="0.511811023622047"/>
  <pageSetup paperSize="9" scale="5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view="pageBreakPreview" zoomScaleNormal="110" workbookViewId="0">
      <selection activeCell="F19" sqref="F19"/>
    </sheetView>
  </sheetViews>
  <sheetFormatPr defaultColWidth="9" defaultRowHeight="15"/>
  <cols>
    <col min="1" max="1" width="15.7109375" style="1" customWidth="1"/>
    <col min="2" max="2" width="8.140625" style="1" customWidth="1"/>
    <col min="3" max="3" width="46.5703125" style="1" customWidth="1"/>
    <col min="4" max="7" width="25.7109375" style="1" customWidth="1"/>
  </cols>
  <sheetData>
    <row r="1" spans="1:7" ht="16.5">
      <c r="A1" s="52"/>
      <c r="B1" s="52"/>
      <c r="C1" s="52"/>
      <c r="D1" s="52"/>
      <c r="E1" s="52"/>
      <c r="F1" s="52"/>
      <c r="G1" s="52"/>
    </row>
    <row r="2" spans="1:7" ht="16.5">
      <c r="A2" s="53"/>
      <c r="B2" s="53"/>
      <c r="C2" s="53"/>
      <c r="D2" s="53"/>
      <c r="E2" s="53"/>
      <c r="F2" s="53"/>
      <c r="G2" s="53"/>
    </row>
    <row r="3" spans="1:7" ht="16.5">
      <c r="A3" s="53"/>
      <c r="B3" s="53"/>
      <c r="C3" s="53"/>
      <c r="D3" s="53"/>
      <c r="E3" s="53"/>
      <c r="F3" s="53"/>
      <c r="G3" s="53"/>
    </row>
    <row r="4" spans="1:7" ht="36" customHeight="1">
      <c r="A4" s="54"/>
      <c r="B4" s="54"/>
      <c r="C4" s="54"/>
      <c r="D4" s="54"/>
      <c r="E4" s="54"/>
      <c r="F4" s="54"/>
      <c r="G4" s="54"/>
    </row>
    <row r="5" spans="1:7" ht="15.75">
      <c r="A5" s="142" t="s">
        <v>501</v>
      </c>
      <c r="B5" s="142"/>
      <c r="C5" s="142"/>
      <c r="D5" s="142"/>
      <c r="E5" s="142"/>
      <c r="F5" s="142"/>
      <c r="G5" s="142"/>
    </row>
    <row r="6" spans="1:7" ht="31.5">
      <c r="A6" s="55" t="s">
        <v>10</v>
      </c>
      <c r="B6" s="55" t="s">
        <v>502</v>
      </c>
      <c r="C6" s="55" t="s">
        <v>503</v>
      </c>
      <c r="D6" s="56" t="s">
        <v>504</v>
      </c>
      <c r="E6" s="56" t="s">
        <v>505</v>
      </c>
      <c r="F6" s="55" t="s">
        <v>506</v>
      </c>
      <c r="G6" s="55" t="s">
        <v>507</v>
      </c>
    </row>
    <row r="7" spans="1:7" ht="15.75">
      <c r="A7" s="57">
        <v>1</v>
      </c>
      <c r="B7" s="57">
        <v>90778</v>
      </c>
      <c r="C7" s="58" t="s">
        <v>508</v>
      </c>
      <c r="D7" s="59" t="s">
        <v>509</v>
      </c>
      <c r="E7" s="57">
        <f>4*6</f>
        <v>24</v>
      </c>
      <c r="F7" s="60">
        <v>118.94</v>
      </c>
      <c r="G7" s="60">
        <f>E7*F7</f>
        <v>2854.56</v>
      </c>
    </row>
    <row r="8" spans="1:7" ht="15.75">
      <c r="A8" s="57">
        <v>2</v>
      </c>
      <c r="B8" s="57">
        <v>100533</v>
      </c>
      <c r="C8" s="58" t="s">
        <v>510</v>
      </c>
      <c r="D8" s="59" t="s">
        <v>509</v>
      </c>
      <c r="E8" s="57">
        <v>180</v>
      </c>
      <c r="F8" s="60">
        <v>57.79</v>
      </c>
      <c r="G8" s="60">
        <f>E8*F8</f>
        <v>10402.200000000001</v>
      </c>
    </row>
    <row r="9" spans="1:7" ht="15.75">
      <c r="A9" s="61"/>
      <c r="B9" s="61"/>
      <c r="C9" s="61"/>
      <c r="D9" s="143" t="s">
        <v>511</v>
      </c>
      <c r="E9" s="143"/>
      <c r="F9" s="143"/>
      <c r="G9" s="62">
        <f>G8+G7</f>
        <v>13256.76</v>
      </c>
    </row>
    <row r="10" spans="1:7" ht="15.75">
      <c r="A10" s="63"/>
      <c r="B10" s="63"/>
      <c r="C10" s="63"/>
      <c r="D10" s="63"/>
      <c r="E10" s="63"/>
      <c r="F10" s="63"/>
      <c r="G10" s="63"/>
    </row>
    <row r="11" spans="1:7" ht="15.75">
      <c r="A11" s="144" t="s">
        <v>512</v>
      </c>
      <c r="B11" s="144"/>
      <c r="C11" s="144"/>
      <c r="D11" s="63"/>
      <c r="E11" s="63"/>
      <c r="F11" s="63"/>
      <c r="G11" s="63"/>
    </row>
    <row r="12" spans="1:7" s="50" customFormat="1" ht="15.75">
      <c r="A12" s="64"/>
      <c r="B12" s="64"/>
      <c r="C12" s="64"/>
      <c r="D12" s="65"/>
      <c r="E12" s="65"/>
      <c r="F12" s="65"/>
      <c r="G12" s="65"/>
    </row>
    <row r="13" spans="1:7" s="51" customFormat="1" ht="15.75">
      <c r="A13" s="145" t="s">
        <v>513</v>
      </c>
      <c r="B13" s="145"/>
      <c r="C13" s="66" t="s">
        <v>514</v>
      </c>
    </row>
    <row r="14" spans="1:7" s="51" customFormat="1" ht="15.75">
      <c r="A14" s="145" t="s">
        <v>515</v>
      </c>
      <c r="B14" s="145"/>
      <c r="C14" s="66" t="s">
        <v>516</v>
      </c>
    </row>
  </sheetData>
  <mergeCells count="5">
    <mergeCell ref="A5:G5"/>
    <mergeCell ref="D9:F9"/>
    <mergeCell ref="A11:C11"/>
    <mergeCell ref="A13:B13"/>
    <mergeCell ref="A14:B14"/>
  </mergeCells>
  <pageMargins left="0.51180555555555596" right="0.51180555555555596" top="0.39305555555555599" bottom="0.78680555555555598" header="0.51180555555555596" footer="0.51180555555555596"/>
  <pageSetup paperSize="9" scale="78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view="pageBreakPreview" topLeftCell="A14" zoomScale="85" zoomScaleNormal="70" workbookViewId="0">
      <selection activeCell="C17" sqref="C17"/>
    </sheetView>
  </sheetViews>
  <sheetFormatPr defaultColWidth="9.140625" defaultRowHeight="15"/>
  <cols>
    <col min="1" max="1" width="8" style="1" customWidth="1"/>
    <col min="2" max="2" width="56" style="1" customWidth="1"/>
    <col min="3" max="3" width="32.7109375" style="1" customWidth="1"/>
    <col min="4" max="4" width="23.7109375" style="1" customWidth="1"/>
    <col min="5" max="6" width="16.7109375" style="1" customWidth="1"/>
    <col min="7" max="7" width="19.85546875" style="1" customWidth="1"/>
    <col min="8" max="10" width="16.7109375" style="1" customWidth="1"/>
    <col min="11" max="11" width="18.7109375" style="1" customWidth="1"/>
    <col min="12" max="12" width="16.7109375" style="1" customWidth="1"/>
  </cols>
  <sheetData>
    <row r="1" spans="1:12" ht="16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99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6.5">
      <c r="A3" s="146" t="s">
        <v>517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 ht="16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6.5">
      <c r="A5" s="4" t="str">
        <f>'ORÇAMENTO '!A4</f>
        <v>OBRA: CONSTRUÇÃO DE BANHEIROS E VESTIÁRIOS NO RECINTO DE FESTAS "CHICO MINEIRO"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6.5">
      <c r="A6" s="4" t="str">
        <f>'ORÇAMENTO '!A5</f>
        <v>LOCAL: AVENIDA ANTONIO LACERDA, Nº 308, BAIRRO CAMPO GRANDE, PILAR DO SUL-SP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16.5">
      <c r="A7" s="6" t="str">
        <f>'ORÇAMENTO '!A6</f>
        <v>PROPRIETÁRIO: PREFEITURA MUNICIPAL DE PILAR DO SUL-SP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16.5">
      <c r="A8" s="6"/>
      <c r="B8" s="7"/>
      <c r="C8" s="7"/>
      <c r="D8" s="7"/>
      <c r="E8" s="8"/>
      <c r="F8" s="7"/>
      <c r="G8" s="8"/>
      <c r="H8" s="7"/>
      <c r="I8" s="8"/>
      <c r="J8" s="7"/>
      <c r="K8" s="8"/>
      <c r="L8" s="7"/>
    </row>
    <row r="9" spans="1:12" ht="16.5">
      <c r="A9" s="7"/>
      <c r="B9" s="7"/>
      <c r="C9" s="7"/>
      <c r="D9" s="9"/>
      <c r="E9" s="8"/>
      <c r="F9" s="8"/>
      <c r="G9" s="8"/>
      <c r="H9" s="8"/>
      <c r="I9" s="8"/>
      <c r="J9" s="8"/>
      <c r="K9" s="8"/>
      <c r="L9" s="8"/>
    </row>
    <row r="10" spans="1:12" ht="16.5">
      <c r="A10" s="7"/>
      <c r="B10" s="7"/>
      <c r="C10" s="7"/>
      <c r="D10" s="9"/>
      <c r="E10" s="7"/>
      <c r="F10" s="7"/>
      <c r="G10" s="7"/>
      <c r="H10" s="7"/>
      <c r="I10" s="7"/>
      <c r="J10" s="7"/>
      <c r="K10" s="7"/>
      <c r="L10" s="7"/>
    </row>
    <row r="11" spans="1:12" ht="33" customHeight="1">
      <c r="A11" s="10"/>
      <c r="B11" s="10"/>
      <c r="C11" s="11">
        <f>SUM(C15:C24)</f>
        <v>584860.4225325</v>
      </c>
      <c r="D11" s="10"/>
      <c r="E11" s="147" t="s">
        <v>518</v>
      </c>
      <c r="F11" s="148"/>
      <c r="G11" s="148"/>
      <c r="H11" s="148"/>
      <c r="I11" s="148"/>
      <c r="J11" s="148"/>
      <c r="K11" s="148"/>
      <c r="L11" s="149"/>
    </row>
    <row r="12" spans="1:12" ht="33" customHeight="1">
      <c r="A12" s="10"/>
      <c r="B12" s="10"/>
      <c r="C12" s="10"/>
      <c r="D12" s="10"/>
      <c r="E12" s="150" t="s">
        <v>519</v>
      </c>
      <c r="F12" s="151"/>
      <c r="G12" s="150" t="s">
        <v>520</v>
      </c>
      <c r="H12" s="151"/>
      <c r="I12" s="150" t="s">
        <v>521</v>
      </c>
      <c r="J12" s="151"/>
      <c r="K12" s="150" t="s">
        <v>522</v>
      </c>
      <c r="L12" s="151"/>
    </row>
    <row r="13" spans="1:12" ht="33" customHeight="1">
      <c r="A13" s="13" t="s">
        <v>10</v>
      </c>
      <c r="B13" s="15" t="s">
        <v>523</v>
      </c>
      <c r="C13" s="15" t="s">
        <v>524</v>
      </c>
      <c r="D13" s="14" t="s">
        <v>525</v>
      </c>
      <c r="E13" s="16" t="s">
        <v>526</v>
      </c>
      <c r="F13" s="17" t="s">
        <v>527</v>
      </c>
      <c r="G13" s="16" t="s">
        <v>526</v>
      </c>
      <c r="H13" s="17" t="s">
        <v>527</v>
      </c>
      <c r="I13" s="16" t="s">
        <v>526</v>
      </c>
      <c r="J13" s="17" t="s">
        <v>527</v>
      </c>
      <c r="K13" s="16" t="s">
        <v>526</v>
      </c>
      <c r="L13" s="17" t="s">
        <v>527</v>
      </c>
    </row>
    <row r="14" spans="1:12" ht="33" customHeight="1">
      <c r="A14" s="18">
        <v>1</v>
      </c>
      <c r="B14" s="19" t="str">
        <f>'ORÇAMENTO '!D14</f>
        <v>ADMINISTRAÇÃO LOCAL</v>
      </c>
      <c r="C14" s="20">
        <f>'ORÇAMENTO '!J14</f>
        <v>13256.76</v>
      </c>
      <c r="D14" s="21">
        <f t="shared" ref="D14:D24" si="0">C14/$C$26</f>
        <v>2.21641517534562E-2</v>
      </c>
      <c r="E14" s="22">
        <f>SUM(E15:E24)/C11*C14</f>
        <v>2469.5262044137598</v>
      </c>
      <c r="F14" s="23">
        <f>E14/C14</f>
        <v>0.18628429604320801</v>
      </c>
      <c r="G14" s="22">
        <f>SUM(G15:G24)/C11*C14</f>
        <v>2382.7652105519801</v>
      </c>
      <c r="H14" s="23">
        <f>G14/C14</f>
        <v>0.17973963551818001</v>
      </c>
      <c r="I14" s="22">
        <f>SUM(I15:I24)/C11*C14</f>
        <v>4818.1685773726203</v>
      </c>
      <c r="J14" s="23">
        <f>I14/C14</f>
        <v>0.36344993628704297</v>
      </c>
      <c r="K14" s="22">
        <f>SUM(K15:K24)/C11*C14</f>
        <v>3586.3000076616399</v>
      </c>
      <c r="L14" s="23">
        <f>K14/C14</f>
        <v>0.27052613215157001</v>
      </c>
    </row>
    <row r="15" spans="1:12" ht="33" customHeight="1">
      <c r="A15" s="18">
        <v>2</v>
      </c>
      <c r="B15" s="19" t="str">
        <f>'ORÇAMENTO '!D17</f>
        <v>SERVIÇOS PRELIMINARES</v>
      </c>
      <c r="C15" s="20">
        <f>'ORÇAMENTO '!J17</f>
        <v>36263.478499999997</v>
      </c>
      <c r="D15" s="21">
        <f t="shared" si="0"/>
        <v>6.0629387616747701E-2</v>
      </c>
      <c r="E15" s="22">
        <f>C15</f>
        <v>36263.478499999997</v>
      </c>
      <c r="F15" s="23">
        <f>E15/C15</f>
        <v>1</v>
      </c>
      <c r="G15" s="24"/>
      <c r="H15" s="25"/>
      <c r="I15" s="24"/>
      <c r="J15" s="25"/>
      <c r="K15" s="24"/>
      <c r="L15" s="25"/>
    </row>
    <row r="16" spans="1:12" ht="33" customHeight="1">
      <c r="A16" s="18">
        <v>3</v>
      </c>
      <c r="B16" s="26" t="str">
        <f>'ORÇAMENTO '!D31</f>
        <v>INFRAESTRUTURA</v>
      </c>
      <c r="C16" s="20">
        <f>'ORÇAMENTO '!J31</f>
        <v>34299.794320000001</v>
      </c>
      <c r="D16" s="21">
        <f t="shared" si="0"/>
        <v>5.73462781570169E-2</v>
      </c>
      <c r="E16" s="22">
        <f>C16</f>
        <v>34299.794320000001</v>
      </c>
      <c r="F16" s="23">
        <f>E16/C16</f>
        <v>1</v>
      </c>
      <c r="G16" s="24"/>
      <c r="H16" s="25"/>
      <c r="I16" s="24"/>
      <c r="J16" s="25"/>
      <c r="K16" s="24"/>
      <c r="L16" s="25"/>
    </row>
    <row r="17" spans="1:12" ht="33" customHeight="1">
      <c r="A17" s="18">
        <v>4</v>
      </c>
      <c r="B17" s="26" t="str">
        <f>'ORÇAMENTO '!D42</f>
        <v>SUPERESTRUTURA</v>
      </c>
      <c r="C17" s="20">
        <f>'ORÇAMENTO '!J42</f>
        <v>62008.998</v>
      </c>
      <c r="D17" s="21">
        <f t="shared" si="0"/>
        <v>0.103673660966312</v>
      </c>
      <c r="E17" s="22">
        <f>C17/100*40</f>
        <v>24803.599200000001</v>
      </c>
      <c r="F17" s="23">
        <f>E17/C17</f>
        <v>0.4</v>
      </c>
      <c r="G17" s="22">
        <f>C17-E17</f>
        <v>37205.398800000003</v>
      </c>
      <c r="H17" s="23">
        <f>G17/C17</f>
        <v>0.6</v>
      </c>
      <c r="I17" s="24"/>
      <c r="J17" s="25"/>
      <c r="K17" s="24"/>
      <c r="L17" s="25"/>
    </row>
    <row r="18" spans="1:12" ht="33" customHeight="1">
      <c r="A18" s="18">
        <v>5</v>
      </c>
      <c r="B18" s="19" t="str">
        <f>'ORÇAMENTO '!D51</f>
        <v>COBERTURA</v>
      </c>
      <c r="C18" s="20">
        <f>'ORÇAMENTO '!J51</f>
        <v>80582.451524999997</v>
      </c>
      <c r="D18" s="21">
        <f t="shared" si="0"/>
        <v>0.134726862692364</v>
      </c>
      <c r="E18" s="24"/>
      <c r="F18" s="25"/>
      <c r="G18" s="24"/>
      <c r="H18" s="25"/>
      <c r="I18" s="22">
        <f>C18</f>
        <v>80582.451524999997</v>
      </c>
      <c r="J18" s="23">
        <f t="shared" ref="J18:J22" si="1">I18/C18</f>
        <v>1</v>
      </c>
      <c r="K18" s="24"/>
      <c r="L18" s="25"/>
    </row>
    <row r="19" spans="1:12" ht="33" customHeight="1">
      <c r="A19" s="18">
        <v>6</v>
      </c>
      <c r="B19" s="19" t="str">
        <f>'ORÇAMENTO '!D59</f>
        <v>ALVENARIA E REVESTIMENTOS</v>
      </c>
      <c r="C19" s="20">
        <f>'ORÇAMENTO '!J59</f>
        <v>135834.40075</v>
      </c>
      <c r="D19" s="21">
        <f t="shared" si="0"/>
        <v>0.22710332476131301</v>
      </c>
      <c r="E19" s="22">
        <f>C19/100*10</f>
        <v>13583.440075</v>
      </c>
      <c r="F19" s="23">
        <f>E19/C19</f>
        <v>0.1</v>
      </c>
      <c r="G19" s="22">
        <f>C19/100*50</f>
        <v>67917.200375</v>
      </c>
      <c r="H19" s="23">
        <f>G19/C19</f>
        <v>0.5</v>
      </c>
      <c r="I19" s="22">
        <f>C19-E19-G19</f>
        <v>54333.760300000002</v>
      </c>
      <c r="J19" s="23">
        <f t="shared" si="1"/>
        <v>0.4</v>
      </c>
      <c r="K19" s="24"/>
      <c r="L19" s="25"/>
    </row>
    <row r="20" spans="1:12" ht="33" customHeight="1">
      <c r="A20" s="18">
        <v>7</v>
      </c>
      <c r="B20" s="19" t="str">
        <f>'ORÇAMENTO '!D80</f>
        <v>ESQUADRIAS E ACESSÓRIOS</v>
      </c>
      <c r="C20" s="20">
        <f>'ORÇAMENTO '!J80</f>
        <v>151807.0111875</v>
      </c>
      <c r="D20" s="21">
        <f t="shared" si="0"/>
        <v>0.253808142653135</v>
      </c>
      <c r="E20" s="24"/>
      <c r="F20" s="25"/>
      <c r="G20" s="24"/>
      <c r="H20" s="25"/>
      <c r="I20" s="22">
        <f>C20/100*30</f>
        <v>45542.103356250002</v>
      </c>
      <c r="J20" s="23">
        <f t="shared" si="1"/>
        <v>0.3</v>
      </c>
      <c r="K20" s="22">
        <f>C20-I20</f>
        <v>106264.90783125001</v>
      </c>
      <c r="L20" s="23">
        <f>K20/C20</f>
        <v>0.7</v>
      </c>
    </row>
    <row r="21" spans="1:12" ht="33" customHeight="1">
      <c r="A21" s="18">
        <v>8</v>
      </c>
      <c r="B21" s="19" t="str">
        <f>'ORÇAMENTO '!D115</f>
        <v>HIDROSSANITÁRIO</v>
      </c>
      <c r="C21" s="20">
        <f>'ORÇAMENTO '!J115</f>
        <v>28213.424999999999</v>
      </c>
      <c r="D21" s="21">
        <f t="shared" si="0"/>
        <v>4.7170397079283E-2</v>
      </c>
      <c r="E21" s="24"/>
      <c r="F21" s="25"/>
      <c r="G21" s="24"/>
      <c r="H21" s="25"/>
      <c r="I21" s="22">
        <f>C21/100*85</f>
        <v>23981.411250000001</v>
      </c>
      <c r="J21" s="23">
        <f t="shared" si="1"/>
        <v>0.85</v>
      </c>
      <c r="K21" s="22">
        <f>C21-I21</f>
        <v>4232.0137500000001</v>
      </c>
      <c r="L21" s="23">
        <f>K21/C21</f>
        <v>0.15</v>
      </c>
    </row>
    <row r="22" spans="1:12" ht="33" customHeight="1">
      <c r="A22" s="18">
        <v>9</v>
      </c>
      <c r="B22" s="19" t="str">
        <f>'ORÇAMENTO '!D134</f>
        <v>ELÉTRICA</v>
      </c>
      <c r="C22" s="20">
        <f>'ORÇAMENTO '!J134</f>
        <v>23222.162499999999</v>
      </c>
      <c r="D22" s="21">
        <f t="shared" si="0"/>
        <v>3.8825439526205499E-2</v>
      </c>
      <c r="E22" s="24"/>
      <c r="F22" s="25"/>
      <c r="G22" s="24"/>
      <c r="H22" s="25"/>
      <c r="I22" s="22">
        <f>C22/100*35</f>
        <v>8127.756875</v>
      </c>
      <c r="J22" s="23">
        <f t="shared" si="1"/>
        <v>0.35</v>
      </c>
      <c r="K22" s="22">
        <f>C22-I22</f>
        <v>15094.405624999999</v>
      </c>
      <c r="L22" s="23">
        <f>K22/C22</f>
        <v>0.65</v>
      </c>
    </row>
    <row r="23" spans="1:12" ht="33" customHeight="1">
      <c r="A23" s="18">
        <v>10</v>
      </c>
      <c r="B23" s="27" t="str">
        <f>'ORÇAMENTO '!D159</f>
        <v>SPDA - SISTEMA DE PROTEÇÃO CONTRA DESCARGAS ATMOSFÉRICAS</v>
      </c>
      <c r="C23" s="20">
        <f>'ORÇAMENTO '!J159</f>
        <v>14757.911249999999</v>
      </c>
      <c r="D23" s="21">
        <f t="shared" si="0"/>
        <v>2.4673946311846801E-2</v>
      </c>
      <c r="E23" s="24"/>
      <c r="F23" s="25"/>
      <c r="G23" s="24"/>
      <c r="H23" s="25"/>
      <c r="I23" s="24"/>
      <c r="J23" s="25"/>
      <c r="K23" s="22">
        <f>C23</f>
        <v>14757.911249999999</v>
      </c>
      <c r="L23" s="23">
        <f>K23/C23</f>
        <v>1</v>
      </c>
    </row>
    <row r="24" spans="1:12" ht="33" customHeight="1">
      <c r="A24" s="28">
        <v>11</v>
      </c>
      <c r="B24" s="29" t="str">
        <f>'ORÇAMENTO '!D175</f>
        <v>SERVIÇOS FINAIS</v>
      </c>
      <c r="C24" s="30">
        <f>'ORÇAMENTO '!J175</f>
        <v>17870.789499999999</v>
      </c>
      <c r="D24" s="31">
        <f t="shared" si="0"/>
        <v>2.9878408482319398E-2</v>
      </c>
      <c r="E24" s="32"/>
      <c r="F24" s="33"/>
      <c r="G24" s="32"/>
      <c r="H24" s="33"/>
      <c r="I24" s="32"/>
      <c r="J24" s="33"/>
      <c r="K24" s="46">
        <f>C24</f>
        <v>17870.789499999999</v>
      </c>
      <c r="L24" s="47">
        <f>K24/C24</f>
        <v>1</v>
      </c>
    </row>
    <row r="25" spans="1:12" ht="9" customHeight="1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</row>
    <row r="26" spans="1:12" ht="24.95" customHeight="1">
      <c r="A26" s="34"/>
      <c r="B26" s="12" t="s">
        <v>511</v>
      </c>
      <c r="C26" s="35">
        <f>SUM(C14:C24)</f>
        <v>598117.18253250001</v>
      </c>
      <c r="D26" s="36">
        <f>SUM(D14:D24)</f>
        <v>1</v>
      </c>
      <c r="E26" s="37"/>
      <c r="F26" s="37"/>
      <c r="G26" s="37"/>
      <c r="H26" s="37"/>
      <c r="I26" s="37"/>
      <c r="J26" s="37"/>
      <c r="K26" s="43"/>
      <c r="L26" s="43"/>
    </row>
    <row r="27" spans="1:12" ht="16.5">
      <c r="A27" s="34"/>
      <c r="B27" s="3"/>
      <c r="C27" s="38"/>
      <c r="D27" s="38"/>
      <c r="E27" s="38"/>
      <c r="F27" s="38"/>
      <c r="G27" s="38"/>
      <c r="H27" s="38"/>
      <c r="I27" s="38"/>
      <c r="J27" s="38"/>
      <c r="K27" s="43"/>
      <c r="L27" s="43"/>
    </row>
    <row r="28" spans="1:12" ht="16.5">
      <c r="A28" s="34"/>
      <c r="B28" s="34"/>
      <c r="C28" s="150" t="s">
        <v>528</v>
      </c>
      <c r="D28" s="15" t="s">
        <v>529</v>
      </c>
      <c r="E28" s="153">
        <f t="shared" ref="E28:I28" si="2">SUM(E14:E24)</f>
        <v>111419.838299414</v>
      </c>
      <c r="F28" s="153"/>
      <c r="G28" s="153">
        <f t="shared" si="2"/>
        <v>107505.36438555201</v>
      </c>
      <c r="H28" s="153"/>
      <c r="I28" s="153">
        <f t="shared" si="2"/>
        <v>217385.65188362301</v>
      </c>
      <c r="J28" s="153"/>
      <c r="K28" s="153">
        <f>SUM(K14:K24)</f>
        <v>161806.32796391199</v>
      </c>
      <c r="L28" s="154"/>
    </row>
    <row r="29" spans="1:12" ht="16.5">
      <c r="A29" s="34"/>
      <c r="B29" s="34"/>
      <c r="C29" s="163"/>
      <c r="D29" s="39" t="s">
        <v>530</v>
      </c>
      <c r="E29" s="155">
        <f>E28/C26</f>
        <v>0.18628429604320801</v>
      </c>
      <c r="F29" s="155"/>
      <c r="G29" s="155">
        <f>G28/C26</f>
        <v>0.17973963551818001</v>
      </c>
      <c r="H29" s="155"/>
      <c r="I29" s="155">
        <f>I28/C26</f>
        <v>0.36344993628704297</v>
      </c>
      <c r="J29" s="155"/>
      <c r="K29" s="155">
        <f>K28/C26</f>
        <v>0.27052613215157001</v>
      </c>
      <c r="L29" s="156"/>
    </row>
    <row r="30" spans="1:12" ht="16.5">
      <c r="A30" s="34"/>
      <c r="B30" s="34"/>
      <c r="C30" s="163"/>
      <c r="D30" s="39" t="s">
        <v>531</v>
      </c>
      <c r="E30" s="157">
        <f>E28</f>
        <v>111419.838299414</v>
      </c>
      <c r="F30" s="157"/>
      <c r="G30" s="157">
        <f>G28+E30</f>
        <v>218925.202684966</v>
      </c>
      <c r="H30" s="157"/>
      <c r="I30" s="157">
        <f>I28+G30</f>
        <v>436310.85456858802</v>
      </c>
      <c r="J30" s="157"/>
      <c r="K30" s="157">
        <f>K28+I30</f>
        <v>598117.18253250001</v>
      </c>
      <c r="L30" s="158"/>
    </row>
    <row r="31" spans="1:12" ht="16.5">
      <c r="A31" s="34"/>
      <c r="B31" s="34"/>
      <c r="C31" s="164"/>
      <c r="D31" s="40" t="s">
        <v>532</v>
      </c>
      <c r="E31" s="159">
        <f>E29</f>
        <v>0.18628429604320801</v>
      </c>
      <c r="F31" s="159"/>
      <c r="G31" s="159">
        <f>G29+E31</f>
        <v>0.36602393156138802</v>
      </c>
      <c r="H31" s="159"/>
      <c r="I31" s="159">
        <f>I29+G31</f>
        <v>0.72947386784843005</v>
      </c>
      <c r="J31" s="159"/>
      <c r="K31" s="159">
        <f>K29+I31</f>
        <v>1</v>
      </c>
      <c r="L31" s="160"/>
    </row>
    <row r="32" spans="1:12" ht="16.5">
      <c r="A32" s="41"/>
      <c r="B32" s="41"/>
      <c r="C32" s="42"/>
      <c r="D32" s="42"/>
      <c r="E32" s="42"/>
      <c r="F32" s="42"/>
      <c r="G32" s="42"/>
      <c r="H32" s="42"/>
      <c r="I32" s="42"/>
      <c r="J32" s="42"/>
      <c r="K32" s="48"/>
      <c r="L32" s="48"/>
    </row>
    <row r="33" spans="1:12" ht="16.149999999999999" customHeight="1">
      <c r="A33" s="161" t="s">
        <v>533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49"/>
    </row>
    <row r="34" spans="1:12" ht="16.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1:12" ht="16.5">
      <c r="A35" s="162" t="str">
        <f>'ORÇAMENTO '!A191</f>
        <v>PILAR DO SUL-SP, 28 DE AGOSTO DE 2025.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</row>
    <row r="36" spans="1:12" ht="16.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</row>
    <row r="37" spans="1:12" ht="16.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1:12" ht="16.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2" ht="16.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2" ht="16.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1" spans="1:12" ht="16.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 ht="16.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 ht="16.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1:12" ht="16.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</row>
  </sheetData>
  <mergeCells count="26">
    <mergeCell ref="A35:L35"/>
    <mergeCell ref="C28:C31"/>
    <mergeCell ref="E31:F31"/>
    <mergeCell ref="G31:H31"/>
    <mergeCell ref="I31:J31"/>
    <mergeCell ref="K31:L31"/>
    <mergeCell ref="A33:K33"/>
    <mergeCell ref="E29:F29"/>
    <mergeCell ref="G29:H29"/>
    <mergeCell ref="I29:J29"/>
    <mergeCell ref="K29:L29"/>
    <mergeCell ref="E30:F30"/>
    <mergeCell ref="G30:H30"/>
    <mergeCell ref="I30:J30"/>
    <mergeCell ref="K30:L30"/>
    <mergeCell ref="A25:L25"/>
    <mergeCell ref="E28:F28"/>
    <mergeCell ref="G28:H28"/>
    <mergeCell ref="I28:J28"/>
    <mergeCell ref="K28:L28"/>
    <mergeCell ref="A3:L3"/>
    <mergeCell ref="E11:L11"/>
    <mergeCell ref="E12:F12"/>
    <mergeCell ref="G12:H12"/>
    <mergeCell ref="I12:J12"/>
    <mergeCell ref="K12:L12"/>
  </mergeCells>
  <pageMargins left="0.75138888888888899" right="0.75138888888888899" top="0.40902777777777799" bottom="1" header="0.51180555555555596" footer="0.51180555555555596"/>
  <pageSetup paperSize="9" scale="4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ORÇAMENTO </vt:lpstr>
      <vt:lpstr>ADMINISTRAÇÃO LOCAL</vt:lpstr>
      <vt:lpstr>CRONOGRAMA</vt:lpstr>
      <vt:lpstr>'ADMINISTRAÇÃO LOCAL'!Area_de_impressao</vt:lpstr>
      <vt:lpstr>CRONOGRAMA!Area_de_impressao</vt:lpstr>
      <vt:lpstr>'ORÇAMENTO '!Area_de_impressao</vt:lpstr>
      <vt:lpstr>'ORÇAMENTO '!Titulos_de_impressao</vt:lpstr>
    </vt:vector>
  </TitlesOfParts>
  <Company>PREFEITURA MUNICIPAL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</dc:creator>
  <cp:lastModifiedBy>LIC12508</cp:lastModifiedBy>
  <cp:revision>35</cp:revision>
  <cp:lastPrinted>2025-08-11T14:04:00Z</cp:lastPrinted>
  <dcterms:created xsi:type="dcterms:W3CDTF">2009-06-24T12:27:00Z</dcterms:created>
  <dcterms:modified xsi:type="dcterms:W3CDTF">2025-12-01T17:28:25Z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294C76A55EDA4602A944C201524C5D73</vt:lpwstr>
  </property>
  <property fmtid="{D5CDD505-2E9C-101B-9397-08002B2CF9AE}" pid="4" name="KSOProductBuildVer">
    <vt:lpwstr>1046-12.2.0.21931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