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artilhada\Licitações 2023\Certames\Tomada de Preços\TP 01-2023 - Recapeamento Bonança e Pinheiro - PEM\"/>
    </mc:Choice>
  </mc:AlternateContent>
  <bookViews>
    <workbookView xWindow="0" yWindow="0" windowWidth="20400" windowHeight="8445" tabRatio="621" firstSheet="1" activeTab="1"/>
  </bookViews>
  <sheets>
    <sheet name="Planilha1 - Planilha Orçamentár" sheetId="1" r:id="rId1"/>
    <sheet name="Planilha 3 - RELAÇÃO DE VIAS OU" sheetId="3" r:id="rId2"/>
    <sheet name="Planilha 4 - MEMÓRIA DE CÁLCULO" sheetId="4" r:id="rId3"/>
  </sheets>
  <calcPr calcId="152511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51" i="4" l="1"/>
  <c r="B51" i="4"/>
  <c r="A51" i="4"/>
  <c r="D50" i="4"/>
  <c r="B50" i="4"/>
  <c r="A50" i="4"/>
  <c r="D49" i="4"/>
  <c r="C49" i="4"/>
  <c r="B49" i="4"/>
  <c r="A49" i="4"/>
  <c r="D48" i="4"/>
  <c r="C48" i="4"/>
  <c r="B48" i="4"/>
  <c r="A48" i="4"/>
  <c r="D47" i="4"/>
  <c r="C47" i="4"/>
  <c r="B47" i="4"/>
  <c r="A47" i="4"/>
  <c r="D46" i="4"/>
  <c r="C46" i="4"/>
  <c r="B46" i="4"/>
  <c r="A46" i="4"/>
  <c r="D45" i="4"/>
  <c r="C45" i="4"/>
  <c r="B45" i="4"/>
  <c r="A45" i="4"/>
  <c r="D44" i="4"/>
  <c r="C44" i="4"/>
  <c r="B44" i="4"/>
  <c r="A44" i="4"/>
  <c r="D43" i="4"/>
  <c r="C43" i="4"/>
  <c r="B43" i="4"/>
  <c r="A43" i="4"/>
  <c r="D42" i="4"/>
  <c r="C42" i="4"/>
  <c r="B42" i="4"/>
  <c r="A42" i="4"/>
  <c r="D41" i="4"/>
  <c r="C41" i="4"/>
  <c r="B41" i="4"/>
  <c r="A41" i="4"/>
  <c r="B40" i="4"/>
  <c r="A40" i="4"/>
  <c r="D38" i="4"/>
  <c r="C38" i="4"/>
  <c r="B38" i="4"/>
  <c r="A38" i="4"/>
  <c r="D37" i="4"/>
  <c r="C37" i="4"/>
  <c r="B37" i="4"/>
  <c r="A37" i="4"/>
  <c r="D36" i="4"/>
  <c r="C36" i="4"/>
  <c r="B36" i="4"/>
  <c r="A36" i="4"/>
  <c r="B35" i="4"/>
  <c r="A35" i="4"/>
  <c r="D33" i="4"/>
  <c r="C33" i="4"/>
  <c r="B33" i="4"/>
  <c r="A33" i="4"/>
  <c r="D32" i="4"/>
  <c r="C32" i="4"/>
  <c r="B32" i="4"/>
  <c r="A32" i="4"/>
  <c r="D31" i="4"/>
  <c r="C31" i="4"/>
  <c r="B31" i="4"/>
  <c r="A31" i="4"/>
  <c r="B30" i="4"/>
  <c r="A30" i="4"/>
  <c r="D28" i="4"/>
  <c r="C28" i="4"/>
  <c r="B28" i="4"/>
  <c r="A28" i="4"/>
  <c r="D27" i="4"/>
  <c r="C27" i="4"/>
  <c r="B27" i="4"/>
  <c r="A27" i="4"/>
  <c r="D26" i="4"/>
  <c r="C26" i="4"/>
  <c r="B26" i="4"/>
  <c r="A26" i="4"/>
  <c r="B25" i="4"/>
  <c r="A25" i="4"/>
  <c r="D23" i="4"/>
  <c r="C23" i="4"/>
  <c r="B23" i="4"/>
  <c r="A23" i="4"/>
  <c r="D22" i="4"/>
  <c r="C22" i="4"/>
  <c r="B22" i="4"/>
  <c r="A22" i="4"/>
  <c r="D21" i="4"/>
  <c r="C21" i="4"/>
  <c r="B21" i="4"/>
  <c r="A21" i="4"/>
  <c r="B20" i="4"/>
  <c r="A20" i="4"/>
  <c r="C19" i="4"/>
  <c r="B19" i="4"/>
  <c r="A19" i="4"/>
  <c r="D17" i="4"/>
  <c r="C17" i="4"/>
  <c r="B17" i="4"/>
  <c r="A17" i="4"/>
  <c r="D16" i="4"/>
  <c r="C16" i="4"/>
  <c r="B16" i="4"/>
  <c r="A16" i="4"/>
  <c r="H20" i="3"/>
  <c r="F19" i="3"/>
  <c r="F18" i="3"/>
  <c r="F17" i="3"/>
  <c r="H14" i="3"/>
  <c r="H46" i="1"/>
  <c r="I46" i="1" s="1"/>
  <c r="I45" i="1"/>
  <c r="H45" i="1"/>
  <c r="H44" i="1"/>
  <c r="I44" i="1" s="1"/>
  <c r="I43" i="1"/>
  <c r="H43" i="1"/>
  <c r="H42" i="1"/>
  <c r="I42" i="1" s="1"/>
  <c r="I41" i="1"/>
  <c r="H41" i="1"/>
  <c r="H40" i="1"/>
  <c r="I40" i="1" s="1"/>
  <c r="I39" i="1"/>
  <c r="H39" i="1"/>
  <c r="H38" i="1"/>
  <c r="I38" i="1" s="1"/>
  <c r="I37" i="1"/>
  <c r="H37" i="1"/>
  <c r="H36" i="1"/>
  <c r="I36" i="1" s="1"/>
  <c r="H33" i="1"/>
  <c r="I33" i="1" s="1"/>
  <c r="H32" i="1"/>
  <c r="I32" i="1" s="1"/>
  <c r="H31" i="1"/>
  <c r="I31" i="1" s="1"/>
  <c r="H28" i="1"/>
  <c r="I28" i="1" s="1"/>
  <c r="H27" i="1"/>
  <c r="I27" i="1" s="1"/>
  <c r="H26" i="1"/>
  <c r="I26" i="1" s="1"/>
  <c r="I29" i="1" s="1"/>
  <c r="H23" i="1"/>
  <c r="I23" i="1" s="1"/>
  <c r="H22" i="1"/>
  <c r="I22" i="1" s="1"/>
  <c r="H21" i="1"/>
  <c r="I21" i="1" s="1"/>
  <c r="I18" i="1"/>
  <c r="H18" i="1"/>
  <c r="I17" i="1"/>
  <c r="H17" i="1"/>
  <c r="I16" i="1"/>
  <c r="I19" i="1" s="1"/>
  <c r="H16" i="1"/>
  <c r="H12" i="1"/>
  <c r="I12" i="1" s="1"/>
  <c r="I13" i="1" s="1"/>
  <c r="I47" i="1" l="1"/>
  <c r="I24" i="1"/>
  <c r="I48" i="1" s="1"/>
  <c r="I50" i="1" s="1"/>
  <c r="I34" i="1"/>
</calcChain>
</file>

<file path=xl/sharedStrings.xml><?xml version="1.0" encoding="utf-8"?>
<sst xmlns="http://schemas.openxmlformats.org/spreadsheetml/2006/main" count="204" uniqueCount="133">
  <si>
    <r>
      <rPr>
        <sz val="12"/>
        <rFont val="Verdana"/>
        <family val="2"/>
        <charset val="1"/>
      </rPr>
      <t>OBRA:</t>
    </r>
    <r>
      <rPr>
        <sz val="10"/>
        <rFont val="Arial"/>
        <family val="2"/>
        <charset val="1"/>
      </rPr>
      <t xml:space="preserve">  </t>
    </r>
    <r>
      <rPr>
        <sz val="10"/>
        <color rgb="FF000000"/>
        <rFont val="Arial"/>
        <family val="2"/>
        <charset val="1"/>
      </rPr>
      <t>Recapeamento Asfáltico – Sinalização Viária – Acessibilidade</t>
    </r>
  </si>
  <si>
    <r>
      <rPr>
        <sz val="12"/>
        <rFont val="Verdana"/>
        <family val="2"/>
        <charset val="1"/>
      </rPr>
      <t>LOCAL: C</t>
    </r>
    <r>
      <rPr>
        <sz val="10"/>
        <rFont val="Arial"/>
        <family val="2"/>
        <charset val="1"/>
      </rPr>
      <t>onjunto Habitacional Bonança (CDHU B1 + B2) e Jardim Pinheiro</t>
    </r>
  </si>
  <si>
    <r>
      <rPr>
        <sz val="12"/>
        <rFont val="Verdana"/>
        <family val="2"/>
        <charset val="1"/>
      </rPr>
      <t>FONTE DE PESQUISA:</t>
    </r>
    <r>
      <rPr>
        <sz val="10"/>
        <rFont val="Arial"/>
        <family val="2"/>
        <charset val="1"/>
      </rPr>
      <t xml:space="preserve"> Boletim CDHU n.º 185  - com desoneração </t>
    </r>
  </si>
  <si>
    <r>
      <rPr>
        <sz val="12"/>
        <rFont val="Verdana"/>
        <family val="2"/>
        <charset val="1"/>
      </rPr>
      <t>BDI ADOTADO:</t>
    </r>
    <r>
      <rPr>
        <sz val="10"/>
        <rFont val="Arial"/>
        <family val="2"/>
        <charset val="1"/>
      </rPr>
      <t xml:space="preserve"> </t>
    </r>
    <r>
      <rPr>
        <sz val="10"/>
        <color rgb="FF000000"/>
        <rFont val="Arial"/>
        <family val="2"/>
        <charset val="1"/>
      </rPr>
      <t xml:space="preserve"> 25%</t>
    </r>
  </si>
  <si>
    <r>
      <rPr>
        <sz val="12"/>
        <rFont val="Verdana"/>
        <family val="2"/>
        <charset val="1"/>
      </rPr>
      <t>REGIME DE EXECUÇÃO:</t>
    </r>
    <r>
      <rPr>
        <sz val="10"/>
        <rFont val="Arial"/>
        <family val="2"/>
        <charset val="1"/>
      </rPr>
      <t xml:space="preserve"> Empreitada global</t>
    </r>
  </si>
  <si>
    <t xml:space="preserve">
PLANILHA ORÇAMENTÁRIA – ANEXO I
</t>
  </si>
  <si>
    <t>N.</t>
  </si>
  <si>
    <t>CÓDIGO CDHU</t>
  </si>
  <si>
    <t>DESCRIÇÃO</t>
  </si>
  <si>
    <t>QUANT.</t>
  </si>
  <si>
    <t>UNID.</t>
  </si>
  <si>
    <t>MATERIAL</t>
  </si>
  <si>
    <t>MÃO DE OBRA</t>
  </si>
  <si>
    <t>MATERIAL E MÃO DE OBRA</t>
  </si>
  <si>
    <t>VALOR TOTAL</t>
  </si>
  <si>
    <t>SERVIÇO PRELIMINAR</t>
  </si>
  <si>
    <t>1.1</t>
  </si>
  <si>
    <t>02.08.040</t>
  </si>
  <si>
    <t>Placa em lona com impressão digital e requadro em metalon  (3,00 m x 8,00 m)</t>
  </si>
  <si>
    <t>m²</t>
  </si>
  <si>
    <t>SUBTOTAL</t>
  </si>
  <si>
    <t xml:space="preserve">EXECUÇÃO DE RECAPEAMENTO ASFÁLTICO </t>
  </si>
  <si>
    <t>2.1</t>
  </si>
  <si>
    <t>RUA SEBASTIÃO FRANCISCO DE TOLEDO</t>
  </si>
  <si>
    <t>2.1.1</t>
  </si>
  <si>
    <t>54.01.410</t>
  </si>
  <si>
    <t xml:space="preserve">Varrição de pavimento para recapeamento </t>
  </si>
  <si>
    <t>2.1.2</t>
  </si>
  <si>
    <t>54.03.230</t>
  </si>
  <si>
    <t xml:space="preserve">Imprimação betuminosa ligante </t>
  </si>
  <si>
    <t>2.1.3</t>
  </si>
  <si>
    <t>54.03.210</t>
  </si>
  <si>
    <t>Camada de rolamento em concreto betuminoso usinado quente - CBUQ (3,0 CM)</t>
  </si>
  <si>
    <t>m³</t>
  </si>
  <si>
    <t>2.2</t>
  </si>
  <si>
    <t xml:space="preserve"> RUA JAMIR DE ALMEIDA BUENO</t>
  </si>
  <si>
    <t>2.2.1</t>
  </si>
  <si>
    <t>2.2.2</t>
  </si>
  <si>
    <t>2.2.3</t>
  </si>
  <si>
    <t>2.3</t>
  </si>
  <si>
    <t xml:space="preserve"> RUA GABRIEL RIBEIRO DE PAIVA</t>
  </si>
  <si>
    <t>2.3.1</t>
  </si>
  <si>
    <t>2.3.2</t>
  </si>
  <si>
    <t>2.3.3</t>
  </si>
  <si>
    <t>2.4</t>
  </si>
  <si>
    <t xml:space="preserve"> RUA JOÃO PEDRO CORRÊA</t>
  </si>
  <si>
    <t>2.4.1</t>
  </si>
  <si>
    <t>2.4.2</t>
  </si>
  <si>
    <t>2.4.3</t>
  </si>
  <si>
    <t>EXECUÇÃO DE CALÇADA E ACESSIBILIDADE</t>
  </si>
  <si>
    <t>3.1</t>
  </si>
  <si>
    <t xml:space="preserve">02.09.030 </t>
  </si>
  <si>
    <t xml:space="preserve">Limpeza manual do terreno, inclusive troncos até 5 cm de diâmetro, com caminhão à disposição dentro da obra, até o raio de 1 km </t>
  </si>
  <si>
    <t>3.2</t>
  </si>
  <si>
    <t xml:space="preserve">02.10.060 </t>
  </si>
  <si>
    <t>Locação de Calçadas</t>
  </si>
  <si>
    <t>3.3</t>
  </si>
  <si>
    <t xml:space="preserve">54.01.010 </t>
  </si>
  <si>
    <t xml:space="preserve">Regularização e compactação mecanizada de superfície, sem controle do proctor normal </t>
  </si>
  <si>
    <t>3.4</t>
  </si>
  <si>
    <t xml:space="preserve">11.18.040 </t>
  </si>
  <si>
    <t>Lastro de pedra britada  (5,0cm)</t>
  </si>
  <si>
    <t>3.5</t>
  </si>
  <si>
    <t xml:space="preserve">11.01.130 </t>
  </si>
  <si>
    <t>Concreto usinado, fck = 25 MPa  (7,0 cm)</t>
  </si>
  <si>
    <t>3.6</t>
  </si>
  <si>
    <t xml:space="preserve">11.16.020 </t>
  </si>
  <si>
    <t>Lançamento, espalhamento e adensamento de concreto ou massa em lastro e/ou
Enchimento</t>
  </si>
  <si>
    <t>3.7</t>
  </si>
  <si>
    <t xml:space="preserve">03.01.020 </t>
  </si>
  <si>
    <t xml:space="preserve">Demolição manual de concreto simples </t>
  </si>
  <si>
    <t>3.8</t>
  </si>
  <si>
    <t xml:space="preserve">05.07.040 </t>
  </si>
  <si>
    <t xml:space="preserve">Remoção de entulho separado de obra com caçamba metálica - terra, alvenaria, concreto, arg </t>
  </si>
  <si>
    <t>3.9</t>
  </si>
  <si>
    <t xml:space="preserve">54.06.040 </t>
  </si>
  <si>
    <t>Guia pré-moldada reta tipo PMSP 100 - fck 25 MPa (a recuperar)</t>
  </si>
  <si>
    <t>m</t>
  </si>
  <si>
    <t>3.10</t>
  </si>
  <si>
    <t>54.07.260</t>
  </si>
  <si>
    <t xml:space="preserve">Piso em ladrilho hidráulico tipo rampa várias cores 30 x 30 cm, antiderrapante, assentado </t>
  </si>
  <si>
    <t>3.11</t>
  </si>
  <si>
    <t xml:space="preserve">54.07.240 </t>
  </si>
  <si>
    <t xml:space="preserve">Rejuntamento de piso em ladrilho hidráulico (30 x 30 x 2,5 cm), com cimento branco, juntas </t>
  </si>
  <si>
    <t>TOTAL</t>
  </si>
  <si>
    <t>BDI (%)</t>
  </si>
  <si>
    <t>TOTAL c/ BDI</t>
  </si>
  <si>
    <t>Município de Pilar do Sul , em 17  de março  de 2022 .</t>
  </si>
  <si>
    <t>ITEM</t>
  </si>
  <si>
    <t xml:space="preserve">RELAÇÃO DE VIAS E/OU LOTES BENEFICIADOS COM A EXECUÇÃO DAS OBRAS </t>
  </si>
  <si>
    <r>
      <rPr>
        <sz val="10"/>
        <rFont val="Arial"/>
        <family val="2"/>
        <charset val="1"/>
      </rPr>
      <t xml:space="preserve">OBRA: </t>
    </r>
    <r>
      <rPr>
        <sz val="10"/>
        <color rgb="FF000000"/>
        <rFont val="Arial"/>
        <family val="2"/>
        <charset val="1"/>
      </rPr>
      <t>Recapeamento Asfáltico – Sinalização Viária – Acessibilidade</t>
    </r>
  </si>
  <si>
    <r>
      <rPr>
        <sz val="10"/>
        <rFont val="Arial"/>
        <family val="2"/>
        <charset val="1"/>
      </rPr>
      <t xml:space="preserve">LOCAL: </t>
    </r>
    <r>
      <rPr>
        <sz val="12"/>
        <rFont val="Verdana"/>
        <family val="2"/>
        <charset val="1"/>
      </rPr>
      <t>c</t>
    </r>
    <r>
      <rPr>
        <sz val="10"/>
        <rFont val="Arial"/>
        <family val="2"/>
        <charset val="1"/>
      </rPr>
      <t>onjunto Habitacional Bonança (CDHU B1 + B2) e Jardim Pinheiro</t>
    </r>
  </si>
  <si>
    <t>MUNICÍPIO: Pilar Do Sul / SP</t>
  </si>
  <si>
    <t>REGIME DE EXECUÇÃO: Empreitada global</t>
  </si>
  <si>
    <t>RECAPEAMENTO ASFÁLTICO (VIAS BENEFICIADAS)</t>
  </si>
  <si>
    <t>Endereço</t>
  </si>
  <si>
    <t>Comprimento</t>
  </si>
  <si>
    <t>Largura</t>
  </si>
  <si>
    <t>Área (m²)</t>
  </si>
  <si>
    <t>Trecho</t>
  </si>
  <si>
    <t>variável</t>
  </si>
  <si>
    <t>RUA JAMIR DE ALMEIDA BUENO</t>
  </si>
  <si>
    <t>RUA GABRIEL RIBEIRO DE PAIVA</t>
  </si>
  <si>
    <t>RUA JOÃO PEDRO CORRÊA</t>
  </si>
  <si>
    <t>CALÇADAS (VIAS E/OU LOTES BENEFICIADOS)</t>
  </si>
  <si>
    <t>Área</t>
  </si>
  <si>
    <t>OBS: As áreas foram aferidas por meio do software autocad.</t>
  </si>
  <si>
    <t>Município de Pilar do Sul , em 12  de Abril  de 2022 .</t>
  </si>
  <si>
    <r>
      <rPr>
        <sz val="12"/>
        <rFont val="Verdana"/>
        <family val="2"/>
        <charset val="1"/>
      </rPr>
      <t xml:space="preserve">LOCAL: </t>
    </r>
    <r>
      <rPr>
        <sz val="11"/>
        <rFont val="Verdana"/>
        <family val="2"/>
        <charset val="1"/>
      </rPr>
      <t>C</t>
    </r>
    <r>
      <rPr>
        <sz val="11"/>
        <rFont val="Arial"/>
        <family val="2"/>
        <charset val="1"/>
      </rPr>
      <t>onjunto Habitacional Bonança (CDHU B1 + B2) e Jardim Pinheiro</t>
    </r>
  </si>
  <si>
    <r>
      <rPr>
        <sz val="12"/>
        <rFont val="Verdana"/>
        <family val="2"/>
        <charset val="1"/>
      </rPr>
      <t>FONTE DE PESQUISA:</t>
    </r>
    <r>
      <rPr>
        <sz val="11"/>
        <rFont val="Arial"/>
        <family val="2"/>
        <charset val="1"/>
      </rPr>
      <t xml:space="preserve"> Boletim CDHU n.º 185  - com desoneração </t>
    </r>
  </si>
  <si>
    <r>
      <rPr>
        <sz val="12"/>
        <rFont val="Verdana"/>
        <family val="2"/>
        <charset val="1"/>
      </rPr>
      <t>BDI ADOTADO:</t>
    </r>
    <r>
      <rPr>
        <sz val="10"/>
        <rFont val="Arial"/>
        <family val="2"/>
        <charset val="1"/>
      </rPr>
      <t xml:space="preserve"> </t>
    </r>
    <r>
      <rPr>
        <sz val="10"/>
        <color rgb="FF000000"/>
        <rFont val="Arial"/>
        <family val="2"/>
        <charset val="1"/>
      </rPr>
      <t xml:space="preserve"> </t>
    </r>
    <r>
      <rPr>
        <sz val="11"/>
        <color rgb="FF000000"/>
        <rFont val="Arial"/>
        <family val="2"/>
        <charset val="1"/>
      </rPr>
      <t>25%</t>
    </r>
  </si>
  <si>
    <r>
      <rPr>
        <sz val="12"/>
        <rFont val="Verdana"/>
        <family val="2"/>
        <charset val="1"/>
      </rPr>
      <t>REGIME DE EXECUÇÃO:</t>
    </r>
    <r>
      <rPr>
        <sz val="10"/>
        <rFont val="Arial"/>
        <family val="2"/>
        <charset val="1"/>
      </rPr>
      <t xml:space="preserve"> </t>
    </r>
    <r>
      <rPr>
        <sz val="11"/>
        <rFont val="Arial"/>
        <family val="2"/>
        <charset val="1"/>
      </rPr>
      <t>Empreitada global</t>
    </r>
  </si>
  <si>
    <t>MEMÓRIA DE CÁLCULO</t>
  </si>
  <si>
    <t>MEMÓRIA DE CALCULO</t>
  </si>
  <si>
    <t>C= 8,00m X L =3,00m = 24,00m²</t>
  </si>
  <si>
    <t>4255,23 m²</t>
  </si>
  <si>
    <t>4255,23 m² x 0,03 m</t>
  </si>
  <si>
    <t>2005,97 m²</t>
  </si>
  <si>
    <t>2005,97 m² x 0,03 m</t>
  </si>
  <si>
    <t>899,63 m²</t>
  </si>
  <si>
    <t>899,63 m² x 0,03 m (espessura da camada)</t>
  </si>
  <si>
    <t>1317,95 m²</t>
  </si>
  <si>
    <t>1317,95 m² x 0,03 m (espessura da camada)</t>
  </si>
  <si>
    <t xml:space="preserve">Área total de calçadas=1296,65 m² </t>
  </si>
  <si>
    <t>1296,65 m² x 0,05 m (espessura da camada)</t>
  </si>
  <si>
    <t>1296,65 m² x 0,07 m (espessura da camada)</t>
  </si>
  <si>
    <t>&gt;&gt;Volume de demolição da rampa = 0,106 m³ x 17 und = 1,80 m³            &gt;&gt;1,80 m³ dem. calçada para rampa + 0,88 m³ guia = 2,68 m³</t>
  </si>
  <si>
    <t>&gt;&gt;1,80 m³ dem. calçada para rampa + 0,88 m³ guia = 2,68 m³</t>
  </si>
  <si>
    <t xml:space="preserve">16,00 m conforme indicado no projeto </t>
  </si>
  <si>
    <t>&gt;&gt; Área do Ladrilho hidráulico = 0,30m x 0,30m =0,09m²                                    &gt;&gt; 4 ladrilho por rampa x 30 rampas= 120 und                                                  &gt;&gt;120 und x 0,09m²= 10,80 m²</t>
  </si>
  <si>
    <t>Área total de Ladrilho =10,80 m²</t>
  </si>
  <si>
    <t>OBS: 1- Os serviços quantificados nesta memória de cálculo retratam a necessidade do objeto apresentado.</t>
  </si>
  <si>
    <t xml:space="preserve">          2- As áreas foram aferidas por meio do software autocad.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</si>
</sst>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\-??_-;_-@_-"/>
    <numFmt numFmtId="165" formatCode="[$R$-416]\ #,##0.00;[Red]\-[$R$-416]\ #,##0.00"/>
    <numFmt numFmtId="166" formatCode="0.000"/>
    <numFmt numFmtId="167" formatCode="000.00"/>
  </numFmts>
  <fonts count="20" x14ac:knownFonts="1">
    <font>
      <sz val="10"/>
      <name val="Arial"/>
      <family val="2"/>
      <charset val="1"/>
    </font>
    <font>
      <sz val="10"/>
      <color rgb="FF000000"/>
      <name val="MS Sans Serif"/>
      <family val="2"/>
      <charset val="1"/>
    </font>
    <font>
      <sz val="11"/>
      <color rgb="FF000000"/>
      <name val="Calibri"/>
      <family val="2"/>
      <charset val="1"/>
    </font>
    <font>
      <sz val="12"/>
      <name val="Verdana"/>
      <family val="2"/>
      <charset val="1"/>
    </font>
    <font>
      <sz val="10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sz val="11"/>
      <name val="Arial"/>
      <family val="2"/>
      <charset val="1"/>
    </font>
    <font>
      <sz val="11"/>
      <color rgb="FFFFFFFF"/>
      <name val="Arial"/>
      <family val="2"/>
      <charset val="1"/>
    </font>
    <font>
      <sz val="10"/>
      <name val="Verdana"/>
      <family val="2"/>
      <charset val="1"/>
    </font>
    <font>
      <b/>
      <sz val="11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2"/>
      <color rgb="FFFF0000"/>
      <name val="Verdana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1"/>
      <name val="Verdana"/>
      <family val="2"/>
      <charset val="1"/>
    </font>
    <font>
      <b/>
      <sz val="11"/>
      <color rgb="FFFFFFFF"/>
      <name val="Arial"/>
      <family val="2"/>
      <charset val="1"/>
    </font>
    <font>
      <sz val="12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F243E"/>
        <bgColor rgb="FF333333"/>
      </patternFill>
    </fill>
    <fill>
      <patternFill patternType="solid">
        <fgColor rgb="FFB4C7DC"/>
        <bgColor rgb="FFCCCCFF"/>
      </patternFill>
    </fill>
    <fill>
      <patternFill patternType="solid">
        <fgColor rgb="FFB2B2B2"/>
        <bgColor rgb="FFB4C7DC"/>
      </patternFill>
    </fill>
    <fill>
      <patternFill patternType="solid">
        <fgColor rgb="FFEEEEEE"/>
        <bgColor rgb="FFDEE6EF"/>
      </patternFill>
    </fill>
    <fill>
      <patternFill patternType="solid">
        <fgColor rgb="FF355269"/>
        <bgColor rgb="FF333333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164" fontId="2" fillId="0" borderId="0" applyBorder="0" applyProtection="0"/>
  </cellStyleXfs>
  <cellXfs count="89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/>
    </xf>
    <xf numFmtId="164" fontId="10" fillId="0" borderId="3" xfId="2" applyFont="1" applyBorder="1" applyAlignment="1" applyProtection="1">
      <alignment horizontal="center" vertical="center"/>
    </xf>
    <xf numFmtId="164" fontId="10" fillId="0" borderId="3" xfId="2" applyFont="1" applyBorder="1" applyAlignment="1" applyProtection="1">
      <alignment horizontal="left" vertical="center" wrapText="1"/>
    </xf>
    <xf numFmtId="165" fontId="10" fillId="0" borderId="3" xfId="2" applyNumberFormat="1" applyFont="1" applyBorder="1" applyAlignment="1" applyProtection="1">
      <alignment horizontal="right" vertical="center"/>
    </xf>
    <xf numFmtId="165" fontId="11" fillId="3" borderId="3" xfId="2" applyNumberFormat="1" applyFont="1" applyFill="1" applyBorder="1" applyAlignment="1" applyProtection="1">
      <alignment horizontal="center" vertical="center"/>
    </xf>
    <xf numFmtId="165" fontId="11" fillId="3" borderId="3" xfId="2" applyNumberFormat="1" applyFont="1" applyFill="1" applyBorder="1" applyAlignment="1" applyProtection="1">
      <alignment horizontal="right" vertical="center"/>
    </xf>
    <xf numFmtId="0" fontId="6" fillId="5" borderId="2" xfId="0" applyFont="1" applyFill="1" applyBorder="1" applyAlignment="1">
      <alignment horizontal="center" vertical="center"/>
    </xf>
    <xf numFmtId="164" fontId="10" fillId="0" borderId="3" xfId="2" applyFont="1" applyBorder="1" applyAlignment="1" applyProtection="1">
      <alignment horizontal="left" vertical="center"/>
    </xf>
    <xf numFmtId="164" fontId="10" fillId="0" borderId="3" xfId="2" applyFont="1" applyBorder="1" applyAlignment="1" applyProtection="1">
      <alignment vertical="center"/>
    </xf>
    <xf numFmtId="0" fontId="6" fillId="5" borderId="2" xfId="0" applyFont="1" applyFill="1" applyBorder="1" applyAlignment="1">
      <alignment horizontal="center"/>
    </xf>
    <xf numFmtId="164" fontId="10" fillId="0" borderId="3" xfId="2" applyFont="1" applyBorder="1" applyAlignment="1" applyProtection="1">
      <alignment vertical="center" wrapText="1"/>
    </xf>
    <xf numFmtId="0" fontId="6" fillId="0" borderId="4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6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0" borderId="1" xfId="0" applyFont="1" applyBorder="1" applyAlignment="1"/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64" fontId="10" fillId="0" borderId="3" xfId="2" applyFont="1" applyBorder="1" applyAlignment="1" applyProtection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3">
    <cellStyle name="Normal" xfId="0" builtinId="0"/>
    <cellStyle name="Normal 2" xfId="1"/>
    <cellStyle name="Vírgula 2" xfId="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FFF99"/>
      <rgbColor rgb="FF99CCFF"/>
      <rgbColor rgb="FFFF99CC"/>
      <rgbColor rgb="FFCC99FF"/>
      <rgbColor rgb="FFFFD8CE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F243E"/>
      <rgbColor rgb="FF339966"/>
      <rgbColor rgb="FF003300"/>
      <rgbColor rgb="FF333300"/>
      <rgbColor rgb="FFC9211E"/>
      <rgbColor rgb="FF993366"/>
      <rgbColor rgb="FF35526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402120</xdr:colOff>
      <xdr:row>0</xdr:row>
      <xdr:rowOff>59760</xdr:rowOff>
    </xdr:from>
    <xdr:to>
      <xdr:col>6</xdr:col>
      <xdr:colOff>1226160</xdr:colOff>
      <xdr:row>0</xdr:row>
      <xdr:rowOff>851760</xdr:rowOff>
    </xdr:to>
    <xdr:pic>
      <xdr:nvPicPr>
        <xdr:cNvPr id="2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400040" y="59760"/>
          <a:ext cx="8430840" cy="7920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922680</xdr:colOff>
      <xdr:row>80</xdr:row>
      <xdr:rowOff>20160</xdr:rowOff>
    </xdr:from>
    <xdr:to>
      <xdr:col>2</xdr:col>
      <xdr:colOff>2919960</xdr:colOff>
      <xdr:row>87</xdr:row>
      <xdr:rowOff>148320</xdr:rowOff>
    </xdr:to>
    <xdr:sp macro="" textlink="">
      <xdr:nvSpPr>
        <xdr:cNvPr id="3" name="CustomShape 1"/>
        <xdr:cNvSpPr/>
      </xdr:nvSpPr>
      <xdr:spPr>
        <a:xfrm>
          <a:off x="922680" y="17703360"/>
          <a:ext cx="4031640" cy="126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sp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Verdana"/>
            </a:rPr>
            <a:t>______________________________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Verdana"/>
            </a:rPr>
            <a:t> Arq.  Talita Peixoto dos Santos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50000"/>
            </a:lnSpc>
          </a:pPr>
          <a:r>
            <a:rPr lang="pt-BR" sz="1200" b="0" strike="noStrike" spc="-1">
              <a:solidFill>
                <a:srgbClr val="000000"/>
              </a:solidFill>
              <a:latin typeface="Verdana"/>
            </a:rPr>
            <a:t>Arquiteta e Urbanista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50000"/>
            </a:lnSpc>
          </a:pPr>
          <a:r>
            <a:rPr lang="pt-BR" sz="1200" b="0" strike="noStrike" spc="-1">
              <a:solidFill>
                <a:srgbClr val="000000"/>
              </a:solidFill>
              <a:latin typeface="Verdana"/>
            </a:rPr>
            <a:t>  CAU/SP n.º  A110016-5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4</xdr:col>
      <xdr:colOff>529200</xdr:colOff>
      <xdr:row>73</xdr:row>
      <xdr:rowOff>127440</xdr:rowOff>
    </xdr:from>
    <xdr:to>
      <xdr:col>7</xdr:col>
      <xdr:colOff>1030680</xdr:colOff>
      <xdr:row>89</xdr:row>
      <xdr:rowOff>45720</xdr:rowOff>
    </xdr:to>
    <xdr:sp macro="" textlink="">
      <xdr:nvSpPr>
        <xdr:cNvPr id="4" name="CustomShape 1"/>
        <xdr:cNvSpPr/>
      </xdr:nvSpPr>
      <xdr:spPr>
        <a:xfrm>
          <a:off x="6906240" y="16677360"/>
          <a:ext cx="4019400" cy="25088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sp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Times New Roman"/>
            </a:rPr>
            <a:t>De acordo.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Verdana"/>
            </a:rPr>
            <a:t>__________________________________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50000"/>
            </a:lnSpc>
          </a:pPr>
          <a:r>
            <a:rPr lang="pt-BR" sz="1200" b="0" strike="noStrike" spc="-1">
              <a:solidFill>
                <a:srgbClr val="000000"/>
              </a:solidFill>
              <a:latin typeface="Verdana"/>
            </a:rPr>
            <a:t>MARCO AURÉLIO SOARES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50000"/>
            </a:lnSpc>
          </a:pPr>
          <a:r>
            <a:rPr lang="pt-BR" sz="1200" b="0" strike="noStrike" spc="-1">
              <a:solidFill>
                <a:srgbClr val="000000"/>
              </a:solidFill>
              <a:latin typeface="Verdana"/>
            </a:rPr>
            <a:t>Prefeito Municipal de Pilar do Sul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5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381600</xdr:colOff>
      <xdr:row>0</xdr:row>
      <xdr:rowOff>222840</xdr:rowOff>
    </xdr:from>
    <xdr:to>
      <xdr:col>8</xdr:col>
      <xdr:colOff>324720</xdr:colOff>
      <xdr:row>0</xdr:row>
      <xdr:rowOff>837000</xdr:rowOff>
    </xdr:to>
    <xdr:pic>
      <xdr:nvPicPr>
        <xdr:cNvPr id="6" name="Figura 1_0"/>
        <xdr:cNvPicPr/>
      </xdr:nvPicPr>
      <xdr:blipFill>
        <a:blip xmlns:r="http://schemas.openxmlformats.org/officeDocument/2006/relationships" r:embed="rId1"/>
        <a:stretch/>
      </xdr:blipFill>
      <xdr:spPr>
        <a:xfrm>
          <a:off x="381600" y="222840"/>
          <a:ext cx="6775560" cy="6141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133560</xdr:colOff>
      <xdr:row>27</xdr:row>
      <xdr:rowOff>157680</xdr:rowOff>
    </xdr:from>
    <xdr:to>
      <xdr:col>5</xdr:col>
      <xdr:colOff>100080</xdr:colOff>
      <xdr:row>35</xdr:row>
      <xdr:rowOff>36000</xdr:rowOff>
    </xdr:to>
    <xdr:sp macro="" textlink="">
      <xdr:nvSpPr>
        <xdr:cNvPr id="7" name="CustomShape 1"/>
        <xdr:cNvSpPr/>
      </xdr:nvSpPr>
      <xdr:spPr>
        <a:xfrm>
          <a:off x="133560" y="5991840"/>
          <a:ext cx="4169880" cy="11790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sp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Times New Roman"/>
            </a:rPr>
            <a:t>______________________________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Times New Roman"/>
            </a:rPr>
            <a:t> Arq.  Talita Peixoto dos Santos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50000"/>
            </a:lnSpc>
          </a:pPr>
          <a:r>
            <a:rPr lang="pt-BR" sz="1200" b="0" strike="noStrike" spc="-1">
              <a:solidFill>
                <a:srgbClr val="000000"/>
              </a:solidFill>
              <a:latin typeface="Times New Roman"/>
            </a:rPr>
            <a:t>Arquiteta e Urbanista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50000"/>
            </a:lnSpc>
          </a:pPr>
          <a:r>
            <a:rPr lang="pt-BR" sz="1200" b="0" strike="noStrike" spc="-1">
              <a:solidFill>
                <a:srgbClr val="000000"/>
              </a:solidFill>
              <a:latin typeface="Times New Roman"/>
            </a:rPr>
            <a:t>  CAU/SP n.º  A110016-5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4</xdr:col>
      <xdr:colOff>696600</xdr:colOff>
      <xdr:row>21</xdr:row>
      <xdr:rowOff>149760</xdr:rowOff>
    </xdr:from>
    <xdr:to>
      <xdr:col>9</xdr:col>
      <xdr:colOff>64080</xdr:colOff>
      <xdr:row>36</xdr:row>
      <xdr:rowOff>126000</xdr:rowOff>
    </xdr:to>
    <xdr:sp macro="" textlink="">
      <xdr:nvSpPr>
        <xdr:cNvPr id="8" name="CustomShape 1"/>
        <xdr:cNvSpPr/>
      </xdr:nvSpPr>
      <xdr:spPr>
        <a:xfrm>
          <a:off x="4059360" y="4980600"/>
          <a:ext cx="4097520" cy="24426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sp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Times New Roman"/>
            </a:rPr>
            <a:t>__________________________________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50000"/>
            </a:lnSpc>
          </a:pPr>
          <a:r>
            <a:rPr lang="pt-BR" sz="1200" b="0" strike="noStrike" spc="-1">
              <a:solidFill>
                <a:srgbClr val="000000"/>
              </a:solidFill>
              <a:latin typeface="Times New Roman"/>
            </a:rPr>
            <a:t>MARCO AURÉLIO SOARES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50000"/>
            </a:lnSpc>
          </a:pPr>
          <a:r>
            <a:rPr lang="pt-BR" sz="1200" b="0" strike="noStrike" spc="-1">
              <a:solidFill>
                <a:srgbClr val="000000"/>
              </a:solidFill>
              <a:latin typeface="Times New Roman"/>
            </a:rPr>
            <a:t>Prefeito Municipal de Pilar do Sul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5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191880</xdr:colOff>
      <xdr:row>1</xdr:row>
      <xdr:rowOff>720</xdr:rowOff>
    </xdr:from>
    <xdr:to>
      <xdr:col>4</xdr:col>
      <xdr:colOff>1424520</xdr:colOff>
      <xdr:row>5</xdr:row>
      <xdr:rowOff>26640</xdr:rowOff>
    </xdr:to>
    <xdr:pic>
      <xdr:nvPicPr>
        <xdr:cNvPr id="9" name="Figura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1880" y="163080"/>
          <a:ext cx="9237960" cy="6760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1111320</xdr:colOff>
      <xdr:row>58</xdr:row>
      <xdr:rowOff>159840</xdr:rowOff>
    </xdr:from>
    <xdr:to>
      <xdr:col>1</xdr:col>
      <xdr:colOff>4014720</xdr:colOff>
      <xdr:row>66</xdr:row>
      <xdr:rowOff>121320</xdr:rowOff>
    </xdr:to>
    <xdr:sp macro="" textlink="">
      <xdr:nvSpPr>
        <xdr:cNvPr id="10" name="CustomShape 1"/>
        <xdr:cNvSpPr/>
      </xdr:nvSpPr>
      <xdr:spPr>
        <a:xfrm>
          <a:off x="1111320" y="14609880"/>
          <a:ext cx="4032360" cy="1261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spAutoFit/>
        </a:bodyPr>
        <a:lstStyle/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Verdana"/>
            </a:rPr>
            <a:t>______________________________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Verdana"/>
            </a:rPr>
            <a:t> Arq.  Talita Peixoto dos Santos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50000"/>
            </a:lnSpc>
          </a:pPr>
          <a:r>
            <a:rPr lang="pt-BR" sz="1200" b="0" strike="noStrike" spc="-1">
              <a:solidFill>
                <a:srgbClr val="000000"/>
              </a:solidFill>
              <a:latin typeface="Verdana"/>
            </a:rPr>
            <a:t>Arquiteta e Urbanista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50000"/>
            </a:lnSpc>
          </a:pPr>
          <a:r>
            <a:rPr lang="pt-BR" sz="1200" b="0" strike="noStrike" spc="-1">
              <a:solidFill>
                <a:srgbClr val="000000"/>
              </a:solidFill>
              <a:latin typeface="Verdana"/>
            </a:rPr>
            <a:t>  CAU/SP n.º  A110016-5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1</xdr:col>
      <xdr:colOff>4440600</xdr:colOff>
      <xdr:row>52</xdr:row>
      <xdr:rowOff>138240</xdr:rowOff>
    </xdr:from>
    <xdr:to>
      <xdr:col>4</xdr:col>
      <xdr:colOff>1583640</xdr:colOff>
      <xdr:row>67</xdr:row>
      <xdr:rowOff>156960</xdr:rowOff>
    </xdr:to>
    <xdr:sp macro="" textlink="">
      <xdr:nvSpPr>
        <xdr:cNvPr id="11" name="CustomShape 1"/>
        <xdr:cNvSpPr/>
      </xdr:nvSpPr>
      <xdr:spPr>
        <a:xfrm>
          <a:off x="5569560" y="13559400"/>
          <a:ext cx="4019400" cy="2510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sp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Arial"/>
            </a:rPr>
            <a:t>De acordo.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pt-BR" sz="1200" b="0" strike="noStrike" spc="-1">
              <a:solidFill>
                <a:srgbClr val="000000"/>
              </a:solidFill>
              <a:latin typeface="Verdana"/>
            </a:rPr>
            <a:t>__________________________________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50000"/>
            </a:lnSpc>
          </a:pPr>
          <a:r>
            <a:rPr lang="pt-BR" sz="1200" b="0" strike="noStrike" spc="-1">
              <a:solidFill>
                <a:srgbClr val="000000"/>
              </a:solidFill>
              <a:latin typeface="Verdana"/>
            </a:rPr>
            <a:t>MARCO AURÉLIO SOARES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50000"/>
            </a:lnSpc>
          </a:pPr>
          <a:r>
            <a:rPr lang="pt-BR" sz="1200" b="0" strike="noStrike" spc="-1">
              <a:solidFill>
                <a:srgbClr val="000000"/>
              </a:solidFill>
              <a:latin typeface="Verdana"/>
            </a:rPr>
            <a:t>Prefeito Municipal de Pilar do Sul</a:t>
          </a:r>
          <a:endParaRPr lang="pt-BR" sz="1200" b="0" strike="noStrike" spc="-1">
            <a:latin typeface="Times New Roman"/>
          </a:endParaRPr>
        </a:p>
        <a:p>
          <a:pPr algn="ctr">
            <a:lnSpc>
              <a:spcPct val="150000"/>
            </a:lnSpc>
          </a:pPr>
          <a:endParaRPr lang="pt-BR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view="pageBreakPreview" topLeftCell="A19" zoomScale="85" zoomScaleNormal="75" zoomScaleSheetLayoutView="85" zoomScalePageLayoutView="140" workbookViewId="0">
      <selection activeCell="E42" sqref="E42"/>
    </sheetView>
  </sheetViews>
  <sheetFormatPr defaultColWidth="12" defaultRowHeight="12.75" x14ac:dyDescent="0.2"/>
  <cols>
    <col min="1" max="1" width="14.140625" customWidth="1"/>
    <col min="2" max="2" width="14.7109375" customWidth="1"/>
    <col min="3" max="3" width="48.7109375" customWidth="1"/>
    <col min="4" max="5" width="12.85546875" customWidth="1"/>
    <col min="6" max="6" width="18.7109375" customWidth="1"/>
    <col min="7" max="8" width="18.28515625" customWidth="1"/>
    <col min="9" max="9" width="18.7109375" customWidth="1"/>
  </cols>
  <sheetData>
    <row r="1" spans="1:10" ht="71.650000000000006" customHeight="1" x14ac:dyDescent="0.2">
      <c r="A1" s="77"/>
      <c r="B1" s="77"/>
      <c r="C1" s="77"/>
      <c r="D1" s="77"/>
      <c r="E1" s="77"/>
      <c r="F1" s="77"/>
      <c r="G1" s="77"/>
      <c r="H1" s="77"/>
      <c r="I1" s="77"/>
      <c r="J1" s="2"/>
    </row>
    <row r="2" spans="1:10" ht="15" x14ac:dyDescent="0.2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2"/>
    </row>
    <row r="3" spans="1:10" ht="15" x14ac:dyDescent="0.2">
      <c r="A3" s="75" t="s">
        <v>1</v>
      </c>
      <c r="B3" s="75"/>
      <c r="C3" s="75"/>
      <c r="D3" s="75"/>
      <c r="E3" s="75"/>
      <c r="F3" s="75"/>
      <c r="G3" s="75"/>
      <c r="H3" s="75"/>
      <c r="I3" s="75"/>
    </row>
    <row r="4" spans="1:10" ht="15" x14ac:dyDescent="0.2">
      <c r="A4" s="75" t="s">
        <v>2</v>
      </c>
      <c r="B4" s="75"/>
      <c r="C4" s="75"/>
      <c r="D4" s="75"/>
      <c r="E4" s="75"/>
      <c r="F4" s="75"/>
      <c r="G4" s="75"/>
      <c r="H4" s="75"/>
      <c r="I4" s="75"/>
    </row>
    <row r="5" spans="1:10" ht="15" x14ac:dyDescent="0.2">
      <c r="A5" s="75" t="s">
        <v>3</v>
      </c>
      <c r="B5" s="75"/>
      <c r="C5" s="75"/>
      <c r="D5" s="75"/>
      <c r="E5" s="75"/>
      <c r="F5" s="75"/>
      <c r="G5" s="75"/>
      <c r="H5" s="75"/>
      <c r="I5" s="75"/>
    </row>
    <row r="6" spans="1:10" ht="15" x14ac:dyDescent="0.2">
      <c r="A6" s="75" t="s">
        <v>4</v>
      </c>
      <c r="B6" s="75"/>
      <c r="C6" s="75"/>
      <c r="D6" s="75"/>
      <c r="E6" s="75"/>
      <c r="F6" s="75"/>
      <c r="G6" s="75"/>
      <c r="H6" s="75"/>
      <c r="I6" s="75"/>
    </row>
    <row r="7" spans="1:10" ht="14.25" x14ac:dyDescent="0.2">
      <c r="A7" s="4"/>
      <c r="B7" s="5"/>
      <c r="C7" s="5"/>
      <c r="D7" s="5"/>
      <c r="E7" s="5"/>
      <c r="F7" s="5"/>
      <c r="G7" s="5"/>
      <c r="H7" s="5"/>
      <c r="I7" s="5"/>
    </row>
    <row r="8" spans="1:10" ht="14.25" x14ac:dyDescent="0.2">
      <c r="A8" s="4"/>
      <c r="B8" s="5"/>
      <c r="C8" s="5"/>
      <c r="D8" s="5"/>
      <c r="E8" s="5"/>
      <c r="F8" s="5"/>
      <c r="G8" s="5"/>
      <c r="H8" s="5"/>
      <c r="I8" s="5"/>
    </row>
    <row r="9" spans="1:10" s="6" customFormat="1" ht="44.1" customHeight="1" x14ac:dyDescent="0.2">
      <c r="A9" s="76" t="s">
        <v>5</v>
      </c>
      <c r="B9" s="76"/>
      <c r="C9" s="76"/>
      <c r="D9" s="76"/>
      <c r="E9" s="76"/>
      <c r="F9" s="76"/>
      <c r="G9" s="76"/>
      <c r="H9" s="76"/>
      <c r="I9" s="76"/>
    </row>
    <row r="10" spans="1:10" s="6" customFormat="1" ht="30" x14ac:dyDescent="0.2">
      <c r="A10" s="7" t="s">
        <v>6</v>
      </c>
      <c r="B10" s="8" t="s">
        <v>7</v>
      </c>
      <c r="C10" s="7" t="s">
        <v>8</v>
      </c>
      <c r="D10" s="7" t="s">
        <v>9</v>
      </c>
      <c r="E10" s="7" t="s">
        <v>10</v>
      </c>
      <c r="F10" s="7" t="s">
        <v>11</v>
      </c>
      <c r="G10" s="8" t="s">
        <v>12</v>
      </c>
      <c r="H10" s="8" t="s">
        <v>13</v>
      </c>
      <c r="I10" s="9" t="s">
        <v>14</v>
      </c>
    </row>
    <row r="11" spans="1:10" s="6" customFormat="1" ht="15" x14ac:dyDescent="0.25">
      <c r="A11" s="10">
        <v>1</v>
      </c>
      <c r="B11" s="73" t="s">
        <v>15</v>
      </c>
      <c r="C11" s="73"/>
      <c r="D11" s="73"/>
      <c r="E11" s="73"/>
      <c r="F11" s="73"/>
      <c r="G11" s="73"/>
      <c r="H11" s="73"/>
      <c r="I11" s="73"/>
    </row>
    <row r="12" spans="1:10" s="6" customFormat="1" ht="28.5" x14ac:dyDescent="0.2">
      <c r="A12" s="11" t="s">
        <v>16</v>
      </c>
      <c r="B12" s="11" t="s">
        <v>17</v>
      </c>
      <c r="C12" s="12" t="s">
        <v>18</v>
      </c>
      <c r="D12" s="11">
        <v>24</v>
      </c>
      <c r="E12" s="11" t="s">
        <v>19</v>
      </c>
      <c r="F12" s="11">
        <v>438.01</v>
      </c>
      <c r="G12" s="11">
        <v>19.260000000000002</v>
      </c>
      <c r="H12" s="11">
        <f>F12+G12</f>
        <v>457.27</v>
      </c>
      <c r="I12" s="13">
        <f>ROUND(D12,2)*H12</f>
        <v>10974.48</v>
      </c>
    </row>
    <row r="13" spans="1:10" s="6" customFormat="1" ht="15" x14ac:dyDescent="0.2">
      <c r="A13" s="14" t="s">
        <v>20</v>
      </c>
      <c r="B13" s="71"/>
      <c r="C13" s="71"/>
      <c r="D13" s="71"/>
      <c r="E13" s="71"/>
      <c r="F13" s="71"/>
      <c r="G13" s="71"/>
      <c r="H13" s="71"/>
      <c r="I13" s="15">
        <f>I12</f>
        <v>10974.48</v>
      </c>
    </row>
    <row r="14" spans="1:10" s="6" customFormat="1" ht="15" x14ac:dyDescent="0.25">
      <c r="A14" s="10">
        <v>2</v>
      </c>
      <c r="B14" s="73" t="s">
        <v>21</v>
      </c>
      <c r="C14" s="73"/>
      <c r="D14" s="73"/>
      <c r="E14" s="73"/>
      <c r="F14" s="73"/>
      <c r="G14" s="73"/>
      <c r="H14" s="73"/>
      <c r="I14" s="73"/>
    </row>
    <row r="15" spans="1:10" s="6" customFormat="1" ht="14.25" x14ac:dyDescent="0.2">
      <c r="A15" s="16" t="s">
        <v>22</v>
      </c>
      <c r="B15" s="72" t="s">
        <v>23</v>
      </c>
      <c r="C15" s="72"/>
      <c r="D15" s="72"/>
      <c r="E15" s="72"/>
      <c r="F15" s="72"/>
      <c r="G15" s="72"/>
      <c r="H15" s="72"/>
      <c r="I15" s="72"/>
    </row>
    <row r="16" spans="1:10" s="6" customFormat="1" ht="14.25" x14ac:dyDescent="0.2">
      <c r="A16" s="11" t="s">
        <v>24</v>
      </c>
      <c r="B16" s="11" t="s">
        <v>25</v>
      </c>
      <c r="C16" s="17" t="s">
        <v>26</v>
      </c>
      <c r="D16" s="18">
        <v>4255.2299999999996</v>
      </c>
      <c r="E16" s="11" t="s">
        <v>19</v>
      </c>
      <c r="F16" s="11">
        <v>0</v>
      </c>
      <c r="G16" s="11">
        <v>0.57999999999999996</v>
      </c>
      <c r="H16" s="11">
        <f>F16+G16</f>
        <v>0.57999999999999996</v>
      </c>
      <c r="I16" s="13">
        <f>ROUND(D16,2)*H16</f>
        <v>2468.0333999999998</v>
      </c>
    </row>
    <row r="17" spans="1:9" s="6" customFormat="1" ht="14.25" x14ac:dyDescent="0.2">
      <c r="A17" s="11" t="s">
        <v>27</v>
      </c>
      <c r="B17" s="11" t="s">
        <v>28</v>
      </c>
      <c r="C17" s="17" t="s">
        <v>29</v>
      </c>
      <c r="D17" s="18">
        <v>4255.2299999999996</v>
      </c>
      <c r="E17" s="11" t="s">
        <v>19</v>
      </c>
      <c r="F17" s="11">
        <v>7.41</v>
      </c>
      <c r="G17" s="11">
        <v>7.0000000000000007E-2</v>
      </c>
      <c r="H17" s="11">
        <f>F17+G17</f>
        <v>7.48</v>
      </c>
      <c r="I17" s="13">
        <f>ROUND(D17,2)*H17</f>
        <v>31829.1204</v>
      </c>
    </row>
    <row r="18" spans="1:9" s="6" customFormat="1" ht="28.5" x14ac:dyDescent="0.2">
      <c r="A18" s="11" t="s">
        <v>30</v>
      </c>
      <c r="B18" s="11" t="s">
        <v>31</v>
      </c>
      <c r="C18" s="12" t="s">
        <v>32</v>
      </c>
      <c r="D18" s="18">
        <v>127.66</v>
      </c>
      <c r="E18" s="11" t="s">
        <v>33</v>
      </c>
      <c r="F18" s="11">
        <v>1543.32</v>
      </c>
      <c r="G18" s="11">
        <v>12.1</v>
      </c>
      <c r="H18" s="11">
        <f>F18+G18</f>
        <v>1555.4199999999998</v>
      </c>
      <c r="I18" s="13">
        <f>ROUND(D18,2)*H18</f>
        <v>198564.91719999997</v>
      </c>
    </row>
    <row r="19" spans="1:9" s="6" customFormat="1" ht="15" x14ac:dyDescent="0.2">
      <c r="A19" s="14" t="s">
        <v>20</v>
      </c>
      <c r="B19" s="71"/>
      <c r="C19" s="71"/>
      <c r="D19" s="71"/>
      <c r="E19" s="71"/>
      <c r="F19" s="71"/>
      <c r="G19" s="71"/>
      <c r="H19" s="71"/>
      <c r="I19" s="15">
        <f>SUM(I16:I18)</f>
        <v>232862.07099999997</v>
      </c>
    </row>
    <row r="20" spans="1:9" s="6" customFormat="1" ht="14.25" x14ac:dyDescent="0.2">
      <c r="A20" s="19" t="s">
        <v>34</v>
      </c>
      <c r="B20" s="72" t="s">
        <v>35</v>
      </c>
      <c r="C20" s="72"/>
      <c r="D20" s="72"/>
      <c r="E20" s="72"/>
      <c r="F20" s="72"/>
      <c r="G20" s="72"/>
      <c r="H20" s="72"/>
      <c r="I20" s="72"/>
    </row>
    <row r="21" spans="1:9" s="6" customFormat="1" ht="14.25" x14ac:dyDescent="0.2">
      <c r="A21" s="11" t="s">
        <v>36</v>
      </c>
      <c r="B21" s="11" t="s">
        <v>25</v>
      </c>
      <c r="C21" s="17" t="s">
        <v>26</v>
      </c>
      <c r="D21" s="11">
        <v>2005.97</v>
      </c>
      <c r="E21" s="11" t="s">
        <v>19</v>
      </c>
      <c r="F21" s="11">
        <v>0</v>
      </c>
      <c r="G21" s="11">
        <v>0.57999999999999996</v>
      </c>
      <c r="H21" s="11">
        <f>F21+G21</f>
        <v>0.57999999999999996</v>
      </c>
      <c r="I21" s="13">
        <f>ROUND(D21,2)*H21</f>
        <v>1163.4625999999998</v>
      </c>
    </row>
    <row r="22" spans="1:9" s="6" customFormat="1" ht="14.25" x14ac:dyDescent="0.2">
      <c r="A22" s="11" t="s">
        <v>37</v>
      </c>
      <c r="B22" s="11" t="s">
        <v>28</v>
      </c>
      <c r="C22" s="17" t="s">
        <v>29</v>
      </c>
      <c r="D22" s="11">
        <v>2005.97</v>
      </c>
      <c r="E22" s="11" t="s">
        <v>19</v>
      </c>
      <c r="F22" s="11">
        <v>7.41</v>
      </c>
      <c r="G22" s="11">
        <v>7.0000000000000007E-2</v>
      </c>
      <c r="H22" s="11">
        <f>F22+G22</f>
        <v>7.48</v>
      </c>
      <c r="I22" s="13">
        <f>ROUND(D22,2)*H22</f>
        <v>15004.655600000002</v>
      </c>
    </row>
    <row r="23" spans="1:9" s="6" customFormat="1" ht="28.5" x14ac:dyDescent="0.2">
      <c r="A23" s="11" t="s">
        <v>38</v>
      </c>
      <c r="B23" s="11" t="s">
        <v>31</v>
      </c>
      <c r="C23" s="12" t="s">
        <v>32</v>
      </c>
      <c r="D23" s="11">
        <v>60.18</v>
      </c>
      <c r="E23" s="11" t="s">
        <v>33</v>
      </c>
      <c r="F23" s="11">
        <v>1543.32</v>
      </c>
      <c r="G23" s="11">
        <v>12.1</v>
      </c>
      <c r="H23" s="11">
        <f>F23+G23</f>
        <v>1555.4199999999998</v>
      </c>
      <c r="I23" s="13">
        <f>ROUND(D23,2)*H23</f>
        <v>93605.175599999988</v>
      </c>
    </row>
    <row r="24" spans="1:9" s="6" customFormat="1" ht="15" x14ac:dyDescent="0.2">
      <c r="A24" s="14" t="s">
        <v>20</v>
      </c>
      <c r="B24" s="71"/>
      <c r="C24" s="71"/>
      <c r="D24" s="71"/>
      <c r="E24" s="71"/>
      <c r="F24" s="71"/>
      <c r="G24" s="71"/>
      <c r="H24" s="71"/>
      <c r="I24" s="15">
        <f>SUM(I21:I23)</f>
        <v>109773.29379999998</v>
      </c>
    </row>
    <row r="25" spans="1:9" s="6" customFormat="1" ht="14.25" x14ac:dyDescent="0.2">
      <c r="A25" s="19" t="s">
        <v>39</v>
      </c>
      <c r="B25" s="72" t="s">
        <v>40</v>
      </c>
      <c r="C25" s="72"/>
      <c r="D25" s="72"/>
      <c r="E25" s="72"/>
      <c r="F25" s="72"/>
      <c r="G25" s="72"/>
      <c r="H25" s="72"/>
      <c r="I25" s="72"/>
    </row>
    <row r="26" spans="1:9" s="6" customFormat="1" ht="14.25" x14ac:dyDescent="0.2">
      <c r="A26" s="11" t="s">
        <v>41</v>
      </c>
      <c r="B26" s="11" t="s">
        <v>25</v>
      </c>
      <c r="C26" s="17" t="s">
        <v>26</v>
      </c>
      <c r="D26" s="11">
        <v>899.63</v>
      </c>
      <c r="E26" s="11" t="s">
        <v>19</v>
      </c>
      <c r="F26" s="11">
        <v>0</v>
      </c>
      <c r="G26" s="11">
        <v>0.57999999999999996</v>
      </c>
      <c r="H26" s="11">
        <f>F26+G26</f>
        <v>0.57999999999999996</v>
      </c>
      <c r="I26" s="13">
        <f>ROUND(D26,2)*H26</f>
        <v>521.78539999999998</v>
      </c>
    </row>
    <row r="27" spans="1:9" s="6" customFormat="1" ht="14.25" x14ac:dyDescent="0.2">
      <c r="A27" s="11" t="s">
        <v>42</v>
      </c>
      <c r="B27" s="11" t="s">
        <v>28</v>
      </c>
      <c r="C27" s="17" t="s">
        <v>29</v>
      </c>
      <c r="D27" s="11">
        <v>899.63</v>
      </c>
      <c r="E27" s="11" t="s">
        <v>19</v>
      </c>
      <c r="F27" s="11">
        <v>7.41</v>
      </c>
      <c r="G27" s="11">
        <v>7.0000000000000007E-2</v>
      </c>
      <c r="H27" s="11">
        <f>F27+G27</f>
        <v>7.48</v>
      </c>
      <c r="I27" s="13">
        <f>ROUND(D27,2)*H27</f>
        <v>6729.2324000000008</v>
      </c>
    </row>
    <row r="28" spans="1:9" s="6" customFormat="1" ht="28.5" x14ac:dyDescent="0.2">
      <c r="A28" s="11" t="s">
        <v>43</v>
      </c>
      <c r="B28" s="11" t="s">
        <v>31</v>
      </c>
      <c r="C28" s="12" t="s">
        <v>32</v>
      </c>
      <c r="D28" s="11">
        <v>26.99</v>
      </c>
      <c r="E28" s="11" t="s">
        <v>33</v>
      </c>
      <c r="F28" s="11">
        <v>1543.32</v>
      </c>
      <c r="G28" s="11">
        <v>12.1</v>
      </c>
      <c r="H28" s="11">
        <f>F28+G28</f>
        <v>1555.4199999999998</v>
      </c>
      <c r="I28" s="13">
        <f>ROUND(D28,2)*H28</f>
        <v>41980.785799999991</v>
      </c>
    </row>
    <row r="29" spans="1:9" s="6" customFormat="1" ht="15" x14ac:dyDescent="0.2">
      <c r="A29" s="14" t="s">
        <v>20</v>
      </c>
      <c r="B29" s="71"/>
      <c r="C29" s="71"/>
      <c r="D29" s="71"/>
      <c r="E29" s="71"/>
      <c r="F29" s="71"/>
      <c r="G29" s="71"/>
      <c r="H29" s="71"/>
      <c r="I29" s="15">
        <f>SUM(I26:I28)</f>
        <v>49231.803599999992</v>
      </c>
    </row>
    <row r="30" spans="1:9" s="6" customFormat="1" ht="14.25" x14ac:dyDescent="0.2">
      <c r="A30" s="19" t="s">
        <v>44</v>
      </c>
      <c r="B30" s="72" t="s">
        <v>45</v>
      </c>
      <c r="C30" s="72"/>
      <c r="D30" s="72"/>
      <c r="E30" s="72"/>
      <c r="F30" s="72"/>
      <c r="G30" s="72"/>
      <c r="H30" s="72"/>
      <c r="I30" s="72"/>
    </row>
    <row r="31" spans="1:9" s="6" customFormat="1" ht="14.25" x14ac:dyDescent="0.2">
      <c r="A31" s="11" t="s">
        <v>46</v>
      </c>
      <c r="B31" s="11" t="s">
        <v>25</v>
      </c>
      <c r="C31" s="17" t="s">
        <v>26</v>
      </c>
      <c r="D31" s="11">
        <v>1317.95</v>
      </c>
      <c r="E31" s="11" t="s">
        <v>19</v>
      </c>
      <c r="F31" s="11">
        <v>0</v>
      </c>
      <c r="G31" s="11">
        <v>0.57999999999999996</v>
      </c>
      <c r="H31" s="11">
        <f>F31+G31</f>
        <v>0.57999999999999996</v>
      </c>
      <c r="I31" s="13">
        <f>ROUND(D31,2)*H31</f>
        <v>764.41099999999994</v>
      </c>
    </row>
    <row r="32" spans="1:9" s="6" customFormat="1" ht="14.25" x14ac:dyDescent="0.2">
      <c r="A32" s="11" t="s">
        <v>47</v>
      </c>
      <c r="B32" s="11" t="s">
        <v>28</v>
      </c>
      <c r="C32" s="17" t="s">
        <v>29</v>
      </c>
      <c r="D32" s="11">
        <v>1317.95</v>
      </c>
      <c r="E32" s="11" t="s">
        <v>19</v>
      </c>
      <c r="F32" s="11">
        <v>7.41</v>
      </c>
      <c r="G32" s="11">
        <v>7.0000000000000007E-2</v>
      </c>
      <c r="H32" s="11">
        <f>F32+G32</f>
        <v>7.48</v>
      </c>
      <c r="I32" s="13">
        <f>ROUND(D32,2)*H32</f>
        <v>9858.2660000000014</v>
      </c>
    </row>
    <row r="33" spans="1:9" s="6" customFormat="1" ht="28.5" x14ac:dyDescent="0.2">
      <c r="A33" s="11" t="s">
        <v>48</v>
      </c>
      <c r="B33" s="11" t="s">
        <v>31</v>
      </c>
      <c r="C33" s="12" t="s">
        <v>32</v>
      </c>
      <c r="D33" s="11">
        <v>39.54</v>
      </c>
      <c r="E33" s="11" t="s">
        <v>33</v>
      </c>
      <c r="F33" s="11">
        <v>1543.32</v>
      </c>
      <c r="G33" s="11">
        <v>12.1</v>
      </c>
      <c r="H33" s="11">
        <f>F33+G33</f>
        <v>1555.4199999999998</v>
      </c>
      <c r="I33" s="13">
        <f>ROUND(D33,2)*H33</f>
        <v>61501.306799999991</v>
      </c>
    </row>
    <row r="34" spans="1:9" s="6" customFormat="1" ht="15" x14ac:dyDescent="0.2">
      <c r="A34" s="14" t="s">
        <v>20</v>
      </c>
      <c r="B34" s="71"/>
      <c r="C34" s="71"/>
      <c r="D34" s="71"/>
      <c r="E34" s="71"/>
      <c r="F34" s="71"/>
      <c r="G34" s="71"/>
      <c r="H34" s="71"/>
      <c r="I34" s="15">
        <f>SUM(I31:I33)</f>
        <v>72123.983799999987</v>
      </c>
    </row>
    <row r="35" spans="1:9" s="6" customFormat="1" ht="15" x14ac:dyDescent="0.25">
      <c r="A35" s="10">
        <v>3</v>
      </c>
      <c r="B35" s="73" t="s">
        <v>49</v>
      </c>
      <c r="C35" s="73"/>
      <c r="D35" s="73"/>
      <c r="E35" s="73"/>
      <c r="F35" s="73"/>
      <c r="G35" s="73"/>
      <c r="H35" s="73"/>
      <c r="I35" s="73"/>
    </row>
    <row r="36" spans="1:9" s="6" customFormat="1" ht="42.75" x14ac:dyDescent="0.2">
      <c r="A36" s="11" t="s">
        <v>50</v>
      </c>
      <c r="B36" s="11" t="s">
        <v>51</v>
      </c>
      <c r="C36" s="20" t="s">
        <v>52</v>
      </c>
      <c r="D36" s="11">
        <v>1296.6500000000001</v>
      </c>
      <c r="E36" s="11" t="s">
        <v>19</v>
      </c>
      <c r="F36" s="11">
        <v>2.2400000000000002</v>
      </c>
      <c r="G36" s="11">
        <v>3.63</v>
      </c>
      <c r="H36" s="11">
        <f t="shared" ref="H36:H46" si="0">F36+G36</f>
        <v>5.87</v>
      </c>
      <c r="I36" s="13">
        <f t="shared" ref="I36:I46" si="1">ROUND(D36,2)*H36</f>
        <v>7611.335500000001</v>
      </c>
    </row>
    <row r="37" spans="1:9" s="6" customFormat="1" ht="14.25" x14ac:dyDescent="0.2">
      <c r="A37" s="11" t="s">
        <v>53</v>
      </c>
      <c r="B37" s="11" t="s">
        <v>54</v>
      </c>
      <c r="C37" s="20" t="s">
        <v>55</v>
      </c>
      <c r="D37" s="11">
        <v>1296.6500000000001</v>
      </c>
      <c r="E37" s="11" t="s">
        <v>19</v>
      </c>
      <c r="F37" s="11">
        <v>0.9</v>
      </c>
      <c r="G37" s="11">
        <v>0.6</v>
      </c>
      <c r="H37" s="11">
        <f t="shared" si="0"/>
        <v>1.5</v>
      </c>
      <c r="I37" s="13">
        <f t="shared" si="1"/>
        <v>1944.9750000000001</v>
      </c>
    </row>
    <row r="38" spans="1:9" s="6" customFormat="1" ht="28.5" x14ac:dyDescent="0.2">
      <c r="A38" s="11" t="s">
        <v>56</v>
      </c>
      <c r="B38" s="11" t="s">
        <v>57</v>
      </c>
      <c r="C38" s="20" t="s">
        <v>58</v>
      </c>
      <c r="D38" s="11">
        <v>1296.6500000000001</v>
      </c>
      <c r="E38" s="11" t="s">
        <v>19</v>
      </c>
      <c r="F38" s="11">
        <v>3.45</v>
      </c>
      <c r="G38" s="11">
        <v>0.12</v>
      </c>
      <c r="H38" s="11">
        <f t="shared" si="0"/>
        <v>3.5700000000000003</v>
      </c>
      <c r="I38" s="13">
        <f t="shared" si="1"/>
        <v>4629.040500000001</v>
      </c>
    </row>
    <row r="39" spans="1:9" s="6" customFormat="1" ht="14.25" x14ac:dyDescent="0.2">
      <c r="A39" s="11" t="s">
        <v>59</v>
      </c>
      <c r="B39" s="11" t="s">
        <v>60</v>
      </c>
      <c r="C39" s="20" t="s">
        <v>61</v>
      </c>
      <c r="D39" s="11">
        <v>64.83</v>
      </c>
      <c r="E39" s="11" t="s">
        <v>33</v>
      </c>
      <c r="F39" s="11">
        <v>114.14</v>
      </c>
      <c r="G39" s="11">
        <v>21.78</v>
      </c>
      <c r="H39" s="11">
        <f t="shared" si="0"/>
        <v>135.92000000000002</v>
      </c>
      <c r="I39" s="13">
        <f t="shared" si="1"/>
        <v>8811.6936000000005</v>
      </c>
    </row>
    <row r="40" spans="1:9" s="6" customFormat="1" ht="14.25" x14ac:dyDescent="0.2">
      <c r="A40" s="11" t="s">
        <v>62</v>
      </c>
      <c r="B40" s="11" t="s">
        <v>63</v>
      </c>
      <c r="C40" s="20" t="s">
        <v>64</v>
      </c>
      <c r="D40" s="11">
        <v>90.77</v>
      </c>
      <c r="E40" s="11" t="s">
        <v>33</v>
      </c>
      <c r="F40" s="11">
        <v>376.04</v>
      </c>
      <c r="G40" s="11">
        <v>0</v>
      </c>
      <c r="H40" s="11">
        <f t="shared" si="0"/>
        <v>376.04</v>
      </c>
      <c r="I40" s="13">
        <f t="shared" si="1"/>
        <v>34133.150800000003</v>
      </c>
    </row>
    <row r="41" spans="1:9" s="6" customFormat="1" ht="42.75" x14ac:dyDescent="0.2">
      <c r="A41" s="11" t="s">
        <v>65</v>
      </c>
      <c r="B41" s="11" t="s">
        <v>66</v>
      </c>
      <c r="C41" s="20" t="s">
        <v>67</v>
      </c>
      <c r="D41" s="11">
        <v>90.77</v>
      </c>
      <c r="E41" s="11" t="s">
        <v>33</v>
      </c>
      <c r="F41" s="11">
        <v>0</v>
      </c>
      <c r="G41" s="11">
        <v>61.2</v>
      </c>
      <c r="H41" s="11">
        <f t="shared" si="0"/>
        <v>61.2</v>
      </c>
      <c r="I41" s="13">
        <f t="shared" si="1"/>
        <v>5555.1239999999998</v>
      </c>
    </row>
    <row r="42" spans="1:9" s="6" customFormat="1" ht="14.25" x14ac:dyDescent="0.2">
      <c r="A42" s="11" t="s">
        <v>68</v>
      </c>
      <c r="B42" s="11" t="s">
        <v>69</v>
      </c>
      <c r="C42" s="20" t="s">
        <v>70</v>
      </c>
      <c r="D42" s="11">
        <v>2.68</v>
      </c>
      <c r="E42" s="11" t="s">
        <v>33</v>
      </c>
      <c r="F42" s="11">
        <v>0</v>
      </c>
      <c r="G42" s="11">
        <v>159.72</v>
      </c>
      <c r="H42" s="11">
        <f t="shared" si="0"/>
        <v>159.72</v>
      </c>
      <c r="I42" s="13">
        <f t="shared" si="1"/>
        <v>428.0496</v>
      </c>
    </row>
    <row r="43" spans="1:9" s="6" customFormat="1" ht="28.5" x14ac:dyDescent="0.2">
      <c r="A43" s="11" t="s">
        <v>71</v>
      </c>
      <c r="B43" s="11" t="s">
        <v>72</v>
      </c>
      <c r="C43" s="20" t="s">
        <v>73</v>
      </c>
      <c r="D43" s="11">
        <v>2.68</v>
      </c>
      <c r="E43" s="11" t="s">
        <v>33</v>
      </c>
      <c r="F43" s="11">
        <v>78.19</v>
      </c>
      <c r="G43" s="11">
        <v>8.7100000000000009</v>
      </c>
      <c r="H43" s="11">
        <f t="shared" si="0"/>
        <v>86.9</v>
      </c>
      <c r="I43" s="13">
        <f t="shared" si="1"/>
        <v>232.89200000000002</v>
      </c>
    </row>
    <row r="44" spans="1:9" s="6" customFormat="1" ht="28.5" x14ac:dyDescent="0.2">
      <c r="A44" s="11" t="s">
        <v>74</v>
      </c>
      <c r="B44" s="17" t="s">
        <v>75</v>
      </c>
      <c r="C44" s="20" t="s">
        <v>76</v>
      </c>
      <c r="D44" s="11">
        <v>16</v>
      </c>
      <c r="E44" s="11" t="s">
        <v>77</v>
      </c>
      <c r="F44" s="11">
        <v>37.83</v>
      </c>
      <c r="G44" s="11">
        <v>8.76</v>
      </c>
      <c r="H44" s="11">
        <f t="shared" si="0"/>
        <v>46.589999999999996</v>
      </c>
      <c r="I44" s="13">
        <f t="shared" si="1"/>
        <v>745.43999999999994</v>
      </c>
    </row>
    <row r="45" spans="1:9" s="6" customFormat="1" ht="28.5" x14ac:dyDescent="0.2">
      <c r="A45" s="11" t="s">
        <v>78</v>
      </c>
      <c r="B45" s="17" t="s">
        <v>79</v>
      </c>
      <c r="C45" s="20" t="s">
        <v>80</v>
      </c>
      <c r="D45" s="11">
        <v>10.8</v>
      </c>
      <c r="E45" s="11" t="s">
        <v>19</v>
      </c>
      <c r="F45" s="11">
        <v>95.45</v>
      </c>
      <c r="G45" s="11">
        <v>20.74</v>
      </c>
      <c r="H45" s="11">
        <f t="shared" si="0"/>
        <v>116.19</v>
      </c>
      <c r="I45" s="13">
        <f t="shared" si="1"/>
        <v>1254.8520000000001</v>
      </c>
    </row>
    <row r="46" spans="1:9" s="6" customFormat="1" ht="28.5" x14ac:dyDescent="0.2">
      <c r="A46" s="11" t="s">
        <v>81</v>
      </c>
      <c r="B46" s="17" t="s">
        <v>82</v>
      </c>
      <c r="C46" s="20" t="s">
        <v>83</v>
      </c>
      <c r="D46" s="11">
        <v>10.8</v>
      </c>
      <c r="E46" s="11" t="s">
        <v>19</v>
      </c>
      <c r="F46" s="11">
        <v>1.88</v>
      </c>
      <c r="G46" s="11">
        <v>7.31</v>
      </c>
      <c r="H46" s="11">
        <f t="shared" si="0"/>
        <v>9.19</v>
      </c>
      <c r="I46" s="13">
        <f t="shared" si="1"/>
        <v>99.251999999999995</v>
      </c>
    </row>
    <row r="47" spans="1:9" s="6" customFormat="1" ht="15" x14ac:dyDescent="0.2">
      <c r="A47" s="14" t="s">
        <v>20</v>
      </c>
      <c r="B47" s="74"/>
      <c r="C47" s="74"/>
      <c r="D47" s="74"/>
      <c r="E47" s="74"/>
      <c r="F47" s="74"/>
      <c r="G47" s="74"/>
      <c r="H47" s="74"/>
      <c r="I47" s="15">
        <f>SUM(I36:I46)</f>
        <v>65445.805000000008</v>
      </c>
    </row>
    <row r="48" spans="1:9" s="6" customFormat="1" ht="14.25" x14ac:dyDescent="0.2">
      <c r="A48" s="21"/>
      <c r="B48" s="21"/>
      <c r="C48" s="21"/>
      <c r="D48" s="21"/>
      <c r="E48" s="21"/>
      <c r="F48" s="21"/>
      <c r="G48" s="21"/>
      <c r="H48" s="22" t="s">
        <v>84</v>
      </c>
      <c r="I48" s="23">
        <f>I13+I19+I24+I29+I34+I47</f>
        <v>540411.43719999993</v>
      </c>
    </row>
    <row r="49" spans="1:9" s="6" customFormat="1" ht="14.25" x14ac:dyDescent="0.2">
      <c r="A49" s="24"/>
      <c r="B49" s="24"/>
      <c r="C49" s="24"/>
      <c r="D49" s="24"/>
      <c r="E49" s="24"/>
      <c r="F49" s="24"/>
      <c r="G49" s="24"/>
      <c r="H49" s="25" t="s">
        <v>85</v>
      </c>
      <c r="I49" s="26">
        <v>0.25</v>
      </c>
    </row>
    <row r="50" spans="1:9" s="6" customFormat="1" ht="14.25" x14ac:dyDescent="0.2">
      <c r="A50" s="27"/>
      <c r="B50" s="27"/>
      <c r="C50" s="27"/>
      <c r="D50" s="27"/>
      <c r="E50" s="24"/>
      <c r="F50" s="24"/>
      <c r="G50" s="24"/>
      <c r="H50" s="22" t="s">
        <v>86</v>
      </c>
      <c r="I50" s="23">
        <f>I48*1.25</f>
        <v>675514.29649999994</v>
      </c>
    </row>
    <row r="51" spans="1:9" s="6" customFormat="1" ht="14.25" x14ac:dyDescent="0.2">
      <c r="A51" s="24"/>
      <c r="B51" s="5"/>
      <c r="C51" s="5"/>
      <c r="D51" s="5"/>
      <c r="E51" s="5"/>
      <c r="F51" s="5"/>
      <c r="G51" s="5"/>
      <c r="H51" s="5"/>
      <c r="I51" s="5"/>
    </row>
    <row r="52" spans="1:9" s="6" customFormat="1" ht="14.25" x14ac:dyDescent="0.2">
      <c r="A52" s="24"/>
      <c r="B52" s="5"/>
      <c r="C52" s="5"/>
      <c r="D52" s="5"/>
      <c r="E52" s="5"/>
      <c r="F52" s="5"/>
      <c r="G52" s="5"/>
      <c r="H52" s="5"/>
      <c r="I52" s="5"/>
    </row>
    <row r="53" spans="1:9" s="6" customFormat="1" ht="14.25" x14ac:dyDescent="0.2">
      <c r="A53" s="24"/>
      <c r="B53" s="5"/>
      <c r="C53" s="5"/>
      <c r="D53" s="5"/>
      <c r="E53" s="5"/>
      <c r="F53" s="5"/>
      <c r="G53" s="5"/>
      <c r="H53" s="5"/>
      <c r="I53" s="5"/>
    </row>
    <row r="54" spans="1:9" s="6" customFormat="1" ht="14.25" x14ac:dyDescent="0.2">
      <c r="A54" s="70" t="s">
        <v>87</v>
      </c>
      <c r="B54" s="70"/>
      <c r="C54" s="70"/>
      <c r="D54" s="70"/>
      <c r="E54" s="70"/>
      <c r="F54" s="70"/>
      <c r="G54" s="70"/>
      <c r="H54" s="70"/>
      <c r="I54" s="70"/>
    </row>
    <row r="55" spans="1:9" s="6" customFormat="1" ht="15" x14ac:dyDescent="0.2">
      <c r="A55" s="28"/>
    </row>
    <row r="56" spans="1:9" s="6" customFormat="1" ht="15" x14ac:dyDescent="0.2">
      <c r="A56" s="28"/>
    </row>
    <row r="57" spans="1:9" s="6" customFormat="1" x14ac:dyDescent="0.2"/>
    <row r="58" spans="1:9" s="6" customFormat="1" x14ac:dyDescent="0.2"/>
    <row r="59" spans="1:9" s="6" customFormat="1" x14ac:dyDescent="0.2"/>
    <row r="60" spans="1:9" s="6" customFormat="1" x14ac:dyDescent="0.2"/>
    <row r="61" spans="1:9" s="6" customFormat="1" x14ac:dyDescent="0.2"/>
    <row r="62" spans="1:9" s="6" customFormat="1" x14ac:dyDescent="0.2"/>
    <row r="63" spans="1:9" s="6" customFormat="1" x14ac:dyDescent="0.2"/>
  </sheetData>
  <mergeCells count="21">
    <mergeCell ref="A1:I1"/>
    <mergeCell ref="A2:I2"/>
    <mergeCell ref="A3:I3"/>
    <mergeCell ref="A4:I4"/>
    <mergeCell ref="A5:I5"/>
    <mergeCell ref="A6:I6"/>
    <mergeCell ref="A9:I9"/>
    <mergeCell ref="B11:I11"/>
    <mergeCell ref="B13:H13"/>
    <mergeCell ref="B14:I14"/>
    <mergeCell ref="B15:I15"/>
    <mergeCell ref="B19:H19"/>
    <mergeCell ref="B20:I20"/>
    <mergeCell ref="B24:H24"/>
    <mergeCell ref="B25:I25"/>
    <mergeCell ref="A54:I54"/>
    <mergeCell ref="B29:H29"/>
    <mergeCell ref="B30:I30"/>
    <mergeCell ref="B34:H34"/>
    <mergeCell ref="B35:I35"/>
    <mergeCell ref="B47:H47"/>
  </mergeCells>
  <pageMargins left="0.78749999999999998" right="0.32638888888888901" top="0.23194444444444401" bottom="0.33055555555555599" header="0.51180555555555496" footer="6.5277777777777796E-2"/>
  <pageSetup paperSize="9" scale="71" orientation="landscape" useFirstPageNumber="1" horizontalDpi="300" verticalDpi="300" r:id="rId1"/>
  <headerFooter>
    <oddFooter>&amp;C&amp;"Times New Roman,Normal"&amp;12Página &amp;P de &amp;N</oddFooter>
  </headerFooter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BreakPreview" topLeftCell="A16" zoomScaleSheetLayoutView="100" zoomScalePageLayoutView="140" workbookViewId="0">
      <selection activeCell="A5" sqref="A5:I5"/>
    </sheetView>
  </sheetViews>
  <sheetFormatPr defaultColWidth="12" defaultRowHeight="12.75" x14ac:dyDescent="0.2"/>
  <cols>
    <col min="6" max="6" width="13.42578125" customWidth="1"/>
    <col min="9" max="9" width="17.85546875" customWidth="1"/>
    <col min="1024" max="1024" width="11.5703125" customWidth="1"/>
  </cols>
  <sheetData>
    <row r="1" spans="1:9" ht="84.4" customHeight="1" x14ac:dyDescent="0.2">
      <c r="A1" s="83"/>
      <c r="B1" s="83"/>
      <c r="C1" s="83"/>
      <c r="D1" s="83"/>
      <c r="E1" s="83"/>
      <c r="F1" s="83"/>
      <c r="G1" s="83"/>
      <c r="H1" s="83"/>
      <c r="I1" s="83"/>
    </row>
    <row r="2" spans="1:9" ht="35.85" customHeight="1" x14ac:dyDescent="0.2">
      <c r="A2" s="84" t="s">
        <v>89</v>
      </c>
      <c r="B2" s="84"/>
      <c r="C2" s="84"/>
      <c r="D2" s="84"/>
      <c r="E2" s="84"/>
      <c r="F2" s="84"/>
      <c r="G2" s="84"/>
      <c r="H2" s="84"/>
      <c r="I2" s="84"/>
    </row>
    <row r="3" spans="1:9" x14ac:dyDescent="0.2">
      <c r="A3" s="80" t="s">
        <v>90</v>
      </c>
      <c r="B3" s="80"/>
      <c r="C3" s="80"/>
      <c r="D3" s="80"/>
      <c r="E3" s="80"/>
      <c r="F3" s="80"/>
      <c r="G3" s="80"/>
      <c r="H3" s="80"/>
      <c r="I3" s="80"/>
    </row>
    <row r="4" spans="1:9" ht="18.399999999999999" customHeight="1" x14ac:dyDescent="0.2">
      <c r="A4" s="80" t="s">
        <v>91</v>
      </c>
      <c r="B4" s="80"/>
      <c r="C4" s="80"/>
      <c r="D4" s="80"/>
      <c r="E4" s="80"/>
      <c r="F4" s="80"/>
      <c r="G4" s="80"/>
      <c r="H4" s="80"/>
      <c r="I4" s="80"/>
    </row>
    <row r="5" spans="1:9" ht="19.350000000000001" customHeight="1" x14ac:dyDescent="0.2">
      <c r="A5" s="80" t="s">
        <v>92</v>
      </c>
      <c r="B5" s="80"/>
      <c r="C5" s="80"/>
      <c r="D5" s="80"/>
      <c r="E5" s="80"/>
      <c r="F5" s="80"/>
      <c r="G5" s="80"/>
      <c r="H5" s="80"/>
      <c r="I5" s="80"/>
    </row>
    <row r="6" spans="1:9" ht="16.7" customHeight="1" x14ac:dyDescent="0.2">
      <c r="A6" s="80" t="s">
        <v>93</v>
      </c>
      <c r="B6" s="80"/>
      <c r="C6" s="80"/>
      <c r="D6" s="80"/>
      <c r="E6" s="80"/>
      <c r="F6" s="80"/>
      <c r="G6" s="80"/>
      <c r="H6" s="80"/>
      <c r="I6" s="80"/>
    </row>
    <row r="7" spans="1:9" x14ac:dyDescent="0.2">
      <c r="A7" s="30"/>
      <c r="B7" s="31"/>
      <c r="C7" s="31"/>
      <c r="D7" s="31"/>
      <c r="E7" s="31"/>
      <c r="F7" s="31"/>
      <c r="G7" s="31"/>
      <c r="H7" s="31"/>
      <c r="I7" s="32"/>
    </row>
    <row r="8" spans="1:9" x14ac:dyDescent="0.2">
      <c r="A8" s="79" t="s">
        <v>94</v>
      </c>
      <c r="B8" s="79"/>
      <c r="C8" s="79"/>
      <c r="D8" s="79"/>
      <c r="E8" s="79"/>
      <c r="F8" s="79"/>
      <c r="G8" s="79"/>
      <c r="H8" s="79"/>
      <c r="I8" s="79"/>
    </row>
    <row r="9" spans="1:9" x14ac:dyDescent="0.2">
      <c r="A9" s="82" t="s">
        <v>95</v>
      </c>
      <c r="B9" s="82"/>
      <c r="C9" s="82"/>
      <c r="D9" s="82"/>
      <c r="E9" s="82"/>
      <c r="F9" s="33" t="s">
        <v>96</v>
      </c>
      <c r="G9" s="33" t="s">
        <v>97</v>
      </c>
      <c r="H9" s="33" t="s">
        <v>98</v>
      </c>
      <c r="I9" s="33" t="s">
        <v>99</v>
      </c>
    </row>
    <row r="10" spans="1:9" x14ac:dyDescent="0.2">
      <c r="A10" s="80" t="s">
        <v>23</v>
      </c>
      <c r="B10" s="80"/>
      <c r="C10" s="80"/>
      <c r="D10" s="80"/>
      <c r="E10" s="80"/>
      <c r="F10" s="34">
        <v>406.98</v>
      </c>
      <c r="G10" s="35" t="s">
        <v>100</v>
      </c>
      <c r="H10" s="35">
        <v>4255.2299999999996</v>
      </c>
      <c r="I10" s="35">
        <v>1</v>
      </c>
    </row>
    <row r="11" spans="1:9" x14ac:dyDescent="0.2">
      <c r="A11" s="80" t="s">
        <v>101</v>
      </c>
      <c r="B11" s="80"/>
      <c r="C11" s="80"/>
      <c r="D11" s="80"/>
      <c r="E11" s="80"/>
      <c r="F11" s="34">
        <v>147.41999999999999</v>
      </c>
      <c r="G11" s="35" t="s">
        <v>100</v>
      </c>
      <c r="H11" s="35">
        <v>2005.97</v>
      </c>
      <c r="I11" s="35">
        <v>2</v>
      </c>
    </row>
    <row r="12" spans="1:9" x14ac:dyDescent="0.2">
      <c r="A12" s="80" t="s">
        <v>102</v>
      </c>
      <c r="B12" s="80"/>
      <c r="C12" s="80"/>
      <c r="D12" s="80"/>
      <c r="E12" s="80"/>
      <c r="F12" s="34">
        <v>162.97999999999999</v>
      </c>
      <c r="G12" s="35" t="s">
        <v>100</v>
      </c>
      <c r="H12" s="35">
        <v>899.63</v>
      </c>
      <c r="I12" s="35">
        <v>3</v>
      </c>
    </row>
    <row r="13" spans="1:9" x14ac:dyDescent="0.2">
      <c r="A13" s="80" t="s">
        <v>103</v>
      </c>
      <c r="B13" s="80"/>
      <c r="C13" s="80"/>
      <c r="D13" s="80"/>
      <c r="E13" s="80"/>
      <c r="F13" s="34">
        <v>209.01</v>
      </c>
      <c r="G13" s="35" t="s">
        <v>100</v>
      </c>
      <c r="H13" s="35">
        <v>1317.95</v>
      </c>
      <c r="I13" s="35">
        <v>4</v>
      </c>
    </row>
    <row r="14" spans="1:9" x14ac:dyDescent="0.2">
      <c r="F14" s="36"/>
      <c r="G14" s="37" t="s">
        <v>84</v>
      </c>
      <c r="H14" s="37">
        <f>SUM(H10:H13)</f>
        <v>8478.7800000000007</v>
      </c>
      <c r="I14" s="38"/>
    </row>
    <row r="15" spans="1:9" x14ac:dyDescent="0.2">
      <c r="A15" s="79" t="s">
        <v>104</v>
      </c>
      <c r="B15" s="79"/>
      <c r="C15" s="79"/>
      <c r="D15" s="79"/>
      <c r="E15" s="79"/>
      <c r="F15" s="79"/>
      <c r="G15" s="79"/>
      <c r="H15" s="79"/>
      <c r="I15" s="79"/>
    </row>
    <row r="16" spans="1:9" x14ac:dyDescent="0.2">
      <c r="A16" s="82" t="s">
        <v>95</v>
      </c>
      <c r="B16" s="82"/>
      <c r="C16" s="82"/>
      <c r="D16" s="82"/>
      <c r="E16" s="82"/>
      <c r="F16" s="33" t="s">
        <v>96</v>
      </c>
      <c r="G16" s="33" t="s">
        <v>97</v>
      </c>
      <c r="H16" s="33" t="s">
        <v>105</v>
      </c>
      <c r="I16" s="33" t="s">
        <v>99</v>
      </c>
    </row>
    <row r="17" spans="1:9" x14ac:dyDescent="0.2">
      <c r="A17" s="80" t="s">
        <v>23</v>
      </c>
      <c r="B17" s="80"/>
      <c r="C17" s="80"/>
      <c r="D17" s="80"/>
      <c r="E17" s="80"/>
      <c r="F17" s="39">
        <f>H17/G17</f>
        <v>55.383333333333333</v>
      </c>
      <c r="G17" s="40">
        <v>3</v>
      </c>
      <c r="H17" s="41">
        <v>166.15</v>
      </c>
      <c r="I17" s="34">
        <v>1</v>
      </c>
    </row>
    <row r="18" spans="1:9" x14ac:dyDescent="0.2">
      <c r="A18" s="80" t="s">
        <v>101</v>
      </c>
      <c r="B18" s="80"/>
      <c r="C18" s="80"/>
      <c r="D18" s="80"/>
      <c r="E18" s="80"/>
      <c r="F18" s="39">
        <f>H18/G18</f>
        <v>219.49333333333334</v>
      </c>
      <c r="G18" s="40">
        <v>3</v>
      </c>
      <c r="H18" s="35">
        <v>658.48</v>
      </c>
      <c r="I18" s="34">
        <v>2</v>
      </c>
    </row>
    <row r="19" spans="1:9" x14ac:dyDescent="0.2">
      <c r="A19" s="80" t="s">
        <v>102</v>
      </c>
      <c r="B19" s="80"/>
      <c r="C19" s="80"/>
      <c r="D19" s="80"/>
      <c r="E19" s="80"/>
      <c r="F19" s="39">
        <f>H19/G19</f>
        <v>157.34</v>
      </c>
      <c r="G19" s="40">
        <v>3</v>
      </c>
      <c r="H19" s="34">
        <v>472.02</v>
      </c>
      <c r="I19" s="34">
        <v>3</v>
      </c>
    </row>
    <row r="20" spans="1:9" x14ac:dyDescent="0.2">
      <c r="G20" s="37" t="s">
        <v>84</v>
      </c>
      <c r="H20" s="42">
        <f>SUM(H17:H19)</f>
        <v>1296.6500000000001</v>
      </c>
      <c r="I20" s="29"/>
    </row>
    <row r="21" spans="1:9" ht="14.25" x14ac:dyDescent="0.2">
      <c r="A21" s="81" t="s">
        <v>106</v>
      </c>
      <c r="B21" s="81"/>
      <c r="C21" s="81"/>
      <c r="D21" s="81"/>
      <c r="E21" s="81"/>
      <c r="F21" s="81"/>
      <c r="G21" s="81"/>
      <c r="H21" s="81"/>
      <c r="I21" s="81"/>
    </row>
    <row r="24" spans="1:9" ht="15" x14ac:dyDescent="0.2">
      <c r="A24" s="78" t="s">
        <v>107</v>
      </c>
      <c r="B24" s="78"/>
      <c r="C24" s="78"/>
      <c r="D24" s="78"/>
      <c r="E24" s="78"/>
      <c r="F24" s="78"/>
      <c r="G24" s="78"/>
      <c r="H24" s="78"/>
      <c r="I24" s="78"/>
    </row>
  </sheetData>
  <mergeCells count="19">
    <mergeCell ref="A1:I1"/>
    <mergeCell ref="A2:I2"/>
    <mergeCell ref="A3:I3"/>
    <mergeCell ref="A4:I4"/>
    <mergeCell ref="A5:I5"/>
    <mergeCell ref="A6:I6"/>
    <mergeCell ref="A8:I8"/>
    <mergeCell ref="A9:E9"/>
    <mergeCell ref="A10:E10"/>
    <mergeCell ref="A11:E11"/>
    <mergeCell ref="A18:E18"/>
    <mergeCell ref="A19:E19"/>
    <mergeCell ref="A21:I21"/>
    <mergeCell ref="A24:I24"/>
    <mergeCell ref="A12:E12"/>
    <mergeCell ref="A13:E13"/>
    <mergeCell ref="A15:I15"/>
    <mergeCell ref="A16:E16"/>
    <mergeCell ref="A17:E17"/>
  </mergeCells>
  <pageMargins left="0.78749999999999998" right="0.32638888888888901" top="1.05277777777778" bottom="1.05277777777778" header="0.78749999999999998" footer="0.78749999999999998"/>
  <pageSetup paperSize="9" scale="78" firstPageNumber="0" orientation="portrait" horizontalDpi="300" verticalDpi="300" r:id="rId1"/>
  <headerFooter>
    <oddHeader>&amp;C&amp;"Times New Roman,Normal"&amp;12&amp;A</oddHeader>
    <oddFooter>&amp;C&amp;"Times New Roman,Normal"&amp;12Página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view="pageBreakPreview" topLeftCell="A49" zoomScale="85" zoomScaleSheetLayoutView="85" zoomScalePageLayoutView="140" workbookViewId="0">
      <selection activeCell="B43" sqref="B43"/>
    </sheetView>
  </sheetViews>
  <sheetFormatPr defaultColWidth="11.7109375" defaultRowHeight="12.75" x14ac:dyDescent="0.2"/>
  <cols>
    <col min="1" max="1" width="16" customWidth="1"/>
    <col min="2" max="2" width="76.28515625" customWidth="1"/>
    <col min="3" max="3" width="10.42578125" customWidth="1"/>
    <col min="4" max="4" width="10.7109375" customWidth="1"/>
    <col min="5" max="5" width="37.42578125" customWidth="1"/>
  </cols>
  <sheetData>
    <row r="1" spans="1:9" ht="12.75" customHeight="1" x14ac:dyDescent="0.25">
      <c r="A1" s="43"/>
      <c r="B1" s="44"/>
      <c r="C1" s="44"/>
      <c r="D1" s="44"/>
      <c r="E1" s="44"/>
    </row>
    <row r="2" spans="1:9" ht="12.75" customHeight="1" x14ac:dyDescent="0.25">
      <c r="A2" s="43"/>
      <c r="B2" s="44"/>
      <c r="C2" s="44"/>
      <c r="D2" s="44"/>
      <c r="E2" s="44"/>
    </row>
    <row r="3" spans="1:9" ht="12.75" customHeight="1" x14ac:dyDescent="0.25">
      <c r="A3" s="43"/>
      <c r="B3" s="44"/>
      <c r="C3" s="44"/>
      <c r="D3" s="44"/>
      <c r="E3" s="44"/>
    </row>
    <row r="4" spans="1:9" ht="12.75" customHeight="1" x14ac:dyDescent="0.25">
      <c r="A4" s="43"/>
      <c r="B4" s="44"/>
      <c r="C4" s="44"/>
      <c r="D4" s="44"/>
      <c r="E4" s="44"/>
    </row>
    <row r="5" spans="1:9" ht="12.75" customHeight="1" x14ac:dyDescent="0.25">
      <c r="A5" s="43"/>
      <c r="B5" s="44"/>
      <c r="C5" s="44"/>
      <c r="D5" s="44"/>
      <c r="E5" s="44"/>
    </row>
    <row r="6" spans="1:9" ht="12.75" customHeight="1" x14ac:dyDescent="0.25">
      <c r="A6" s="43"/>
      <c r="B6" s="44"/>
      <c r="C6" s="44"/>
      <c r="D6" s="44"/>
      <c r="E6" s="44"/>
    </row>
    <row r="7" spans="1:9" ht="12.75" customHeight="1" x14ac:dyDescent="0.2">
      <c r="A7" s="1"/>
      <c r="B7" s="1"/>
      <c r="C7" s="1"/>
      <c r="D7" s="1"/>
      <c r="E7" s="1"/>
      <c r="F7" s="1"/>
      <c r="G7" s="1"/>
      <c r="H7" s="1"/>
      <c r="I7" s="1"/>
    </row>
    <row r="8" spans="1:9" ht="17.100000000000001" customHeight="1" x14ac:dyDescent="0.2">
      <c r="A8" s="88" t="s">
        <v>0</v>
      </c>
      <c r="B8" s="88"/>
      <c r="C8" s="88"/>
      <c r="D8" s="88"/>
      <c r="E8" s="88"/>
      <c r="F8" s="3"/>
      <c r="G8" s="3"/>
      <c r="H8" s="3"/>
      <c r="I8" s="3"/>
    </row>
    <row r="9" spans="1:9" ht="17.100000000000001" customHeight="1" x14ac:dyDescent="0.2">
      <c r="A9" s="88" t="s">
        <v>108</v>
      </c>
      <c r="B9" s="88"/>
      <c r="C9" s="88"/>
      <c r="D9" s="88"/>
      <c r="E9" s="88"/>
      <c r="F9" s="3"/>
      <c r="G9" s="3"/>
      <c r="H9" s="3"/>
      <c r="I9" s="3"/>
    </row>
    <row r="10" spans="1:9" ht="17.100000000000001" customHeight="1" x14ac:dyDescent="0.2">
      <c r="A10" s="88" t="s">
        <v>109</v>
      </c>
      <c r="B10" s="88"/>
      <c r="C10" s="88"/>
      <c r="D10" s="88"/>
      <c r="E10" s="88"/>
      <c r="F10" s="3"/>
      <c r="G10" s="3"/>
      <c r="H10" s="3"/>
      <c r="I10" s="3"/>
    </row>
    <row r="11" spans="1:9" ht="17.100000000000001" customHeight="1" x14ac:dyDescent="0.2">
      <c r="A11" s="88" t="s">
        <v>110</v>
      </c>
      <c r="B11" s="88"/>
      <c r="C11" s="88"/>
      <c r="D11" s="88"/>
      <c r="E11" s="88"/>
      <c r="F11" s="3"/>
      <c r="G11" s="3"/>
      <c r="H11" s="3"/>
      <c r="I11" s="3"/>
    </row>
    <row r="12" spans="1:9" ht="17.100000000000001" customHeight="1" x14ac:dyDescent="0.2">
      <c r="A12" s="88" t="s">
        <v>111</v>
      </c>
      <c r="B12" s="88"/>
      <c r="C12" s="88"/>
      <c r="D12" s="88"/>
      <c r="E12" s="88"/>
      <c r="F12" s="3"/>
      <c r="G12" s="3"/>
      <c r="H12" s="3"/>
      <c r="I12" s="3"/>
    </row>
    <row r="13" spans="1:9" ht="12.75" customHeight="1" x14ac:dyDescent="0.2">
      <c r="A13" s="45"/>
    </row>
    <row r="14" spans="1:9" ht="12.75" customHeight="1" x14ac:dyDescent="0.2">
      <c r="A14" s="45"/>
    </row>
    <row r="15" spans="1:9" ht="17.100000000000001" customHeight="1" x14ac:dyDescent="0.25">
      <c r="A15" s="46" t="s">
        <v>88</v>
      </c>
      <c r="B15" s="85" t="s">
        <v>112</v>
      </c>
      <c r="C15" s="85"/>
      <c r="D15" s="85"/>
      <c r="E15" s="85"/>
    </row>
    <row r="16" spans="1:9" ht="17.100000000000001" customHeight="1" x14ac:dyDescent="0.25">
      <c r="A16" s="47">
        <f>'Planilha1 - Planilha Orçamentár'!A11</f>
        <v>1</v>
      </c>
      <c r="B16" s="47" t="str">
        <f>'Planilha1 - Planilha Orçamentár'!B11</f>
        <v>SERVIÇO PRELIMINAR</v>
      </c>
      <c r="C16" s="47" t="str">
        <f>'Planilha1 - Planilha Orçamentár'!D10</f>
        <v>QUANT.</v>
      </c>
      <c r="D16" s="47" t="str">
        <f>'Planilha1 - Planilha Orçamentár'!E10</f>
        <v>UNID.</v>
      </c>
      <c r="E16" s="47" t="s">
        <v>113</v>
      </c>
    </row>
    <row r="17" spans="1:5" ht="17.100000000000001" customHeight="1" x14ac:dyDescent="0.2">
      <c r="A17" s="48" t="str">
        <f>'Planilha1 - Planilha Orçamentár'!A12</f>
        <v>1.1</v>
      </c>
      <c r="B17" s="49" t="str">
        <f>'Planilha1 - Planilha Orçamentár'!C12</f>
        <v>Placa em lona com impressão digital e requadro em metalon  (3,00 m x 8,00 m)</v>
      </c>
      <c r="C17" s="50">
        <f>'Planilha1 - Planilha Orçamentár'!D12</f>
        <v>24</v>
      </c>
      <c r="D17" s="50" t="str">
        <f>'Planilha1 - Planilha Orçamentár'!E12</f>
        <v>m²</v>
      </c>
      <c r="E17" s="51" t="s">
        <v>114</v>
      </c>
    </row>
    <row r="18" spans="1:5" ht="17.100000000000001" customHeight="1" x14ac:dyDescent="0.2">
      <c r="A18" s="5"/>
      <c r="B18" s="5"/>
      <c r="C18" s="5"/>
      <c r="D18" s="5"/>
      <c r="E18" s="5"/>
    </row>
    <row r="19" spans="1:5" ht="17.100000000000001" customHeight="1" x14ac:dyDescent="0.25">
      <c r="A19" s="47">
        <f>'Planilha1 - Planilha Orçamentár'!A14</f>
        <v>2</v>
      </c>
      <c r="B19" s="47" t="str">
        <f>'Planilha1 - Planilha Orçamentár'!B14</f>
        <v xml:space="preserve">EXECUÇÃO DE RECAPEAMENTO ASFÁLTICO </v>
      </c>
      <c r="C19" s="47" t="str">
        <f>'Planilha1 - Planilha Orçamentár'!D10</f>
        <v>QUANT.</v>
      </c>
      <c r="D19" s="47" t="s">
        <v>10</v>
      </c>
      <c r="E19" s="47" t="s">
        <v>113</v>
      </c>
    </row>
    <row r="20" spans="1:5" ht="17.100000000000001" customHeight="1" x14ac:dyDescent="0.2">
      <c r="A20" s="52" t="str">
        <f>'Planilha1 - Planilha Orçamentár'!A15</f>
        <v>2.1</v>
      </c>
      <c r="B20" s="52" t="str">
        <f>'Planilha1 - Planilha Orçamentár'!B15</f>
        <v>RUA SEBASTIÃO FRANCISCO DE TOLEDO</v>
      </c>
      <c r="C20" s="53"/>
      <c r="D20" s="53"/>
      <c r="E20" s="53"/>
    </row>
    <row r="21" spans="1:5" ht="17.100000000000001" customHeight="1" x14ac:dyDescent="0.2">
      <c r="A21" s="48" t="str">
        <f>'Planilha1 - Planilha Orçamentár'!A16</f>
        <v>2.1.1</v>
      </c>
      <c r="B21" s="51" t="str">
        <f>'Planilha1 - Planilha Orçamentár'!C16</f>
        <v xml:space="preserve">Varrição de pavimento para recapeamento </v>
      </c>
      <c r="C21" s="50">
        <f>'Planilha1 - Planilha Orçamentár'!D16</f>
        <v>4255.2299999999996</v>
      </c>
      <c r="D21" s="50" t="str">
        <f>'Planilha1 - Planilha Orçamentár'!E16</f>
        <v>m²</v>
      </c>
      <c r="E21" s="51" t="s">
        <v>115</v>
      </c>
    </row>
    <row r="22" spans="1:5" ht="17.100000000000001" customHeight="1" x14ac:dyDescent="0.2">
      <c r="A22" s="48" t="str">
        <f>'Planilha1 - Planilha Orçamentár'!A17</f>
        <v>2.1.2</v>
      </c>
      <c r="B22" s="51" t="str">
        <f>'Planilha1 - Planilha Orçamentár'!C17</f>
        <v xml:space="preserve">Imprimação betuminosa ligante </v>
      </c>
      <c r="C22" s="50">
        <f>'Planilha1 - Planilha Orçamentár'!D17</f>
        <v>4255.2299999999996</v>
      </c>
      <c r="D22" s="48" t="str">
        <f>'Planilha1 - Planilha Orçamentár'!E17</f>
        <v>m²</v>
      </c>
      <c r="E22" s="51" t="s">
        <v>115</v>
      </c>
    </row>
    <row r="23" spans="1:5" ht="28.5" x14ac:dyDescent="0.2">
      <c r="A23" s="48" t="str">
        <f>'Planilha1 - Planilha Orçamentár'!A18</f>
        <v>2.1.3</v>
      </c>
      <c r="B23" s="54" t="str">
        <f>'Planilha1 - Planilha Orçamentár'!C18</f>
        <v>Camada de rolamento em concreto betuminoso usinado quente - CBUQ (3,0 CM)</v>
      </c>
      <c r="C23" s="50">
        <f>'Planilha1 - Planilha Orçamentár'!D18</f>
        <v>127.66</v>
      </c>
      <c r="D23" s="48" t="str">
        <f>'Planilha1 - Planilha Orçamentár'!E18</f>
        <v>m³</v>
      </c>
      <c r="E23" s="51" t="s">
        <v>116</v>
      </c>
    </row>
    <row r="24" spans="1:5" ht="17.100000000000001" customHeight="1" x14ac:dyDescent="0.2">
      <c r="A24" s="5"/>
      <c r="B24" s="48"/>
      <c r="C24" s="24"/>
      <c r="D24" s="5"/>
      <c r="E24" s="55"/>
    </row>
    <row r="25" spans="1:5" ht="17.100000000000001" customHeight="1" x14ac:dyDescent="0.2">
      <c r="A25" s="52" t="str">
        <f>'Planilha1 - Planilha Orçamentár'!A20</f>
        <v>2.2</v>
      </c>
      <c r="B25" s="52" t="str">
        <f>'Planilha1 - Planilha Orçamentár'!B20</f>
        <v xml:space="preserve"> RUA JAMIR DE ALMEIDA BUENO</v>
      </c>
      <c r="C25" s="56"/>
      <c r="D25" s="53"/>
      <c r="E25" s="57"/>
    </row>
    <row r="26" spans="1:5" ht="17.100000000000001" customHeight="1" x14ac:dyDescent="0.2">
      <c r="A26" s="48" t="str">
        <f>'Planilha1 - Planilha Orçamentár'!A21</f>
        <v>2.2.1</v>
      </c>
      <c r="B26" s="51" t="str">
        <f>'Planilha1 - Planilha Orçamentár'!C21</f>
        <v xml:space="preserve">Varrição de pavimento para recapeamento </v>
      </c>
      <c r="C26" s="48">
        <f>'Planilha1 - Planilha Orçamentár'!D21</f>
        <v>2005.97</v>
      </c>
      <c r="D26" s="48" t="str">
        <f>'Planilha1 - Planilha Orçamentár'!E21</f>
        <v>m²</v>
      </c>
      <c r="E26" s="58" t="s">
        <v>117</v>
      </c>
    </row>
    <row r="27" spans="1:5" ht="17.100000000000001" customHeight="1" x14ac:dyDescent="0.2">
      <c r="A27" s="48" t="str">
        <f>'Planilha1 - Planilha Orçamentár'!A22</f>
        <v>2.2.2</v>
      </c>
      <c r="B27" s="51" t="str">
        <f>'Planilha1 - Planilha Orçamentár'!C22</f>
        <v xml:space="preserve">Imprimação betuminosa ligante </v>
      </c>
      <c r="C27" s="48">
        <f>'Planilha1 - Planilha Orçamentár'!D22</f>
        <v>2005.97</v>
      </c>
      <c r="D27" s="48" t="str">
        <f>'Planilha1 - Planilha Orçamentár'!E17</f>
        <v>m²</v>
      </c>
      <c r="E27" s="58" t="s">
        <v>117</v>
      </c>
    </row>
    <row r="28" spans="1:5" ht="28.5" x14ac:dyDescent="0.2">
      <c r="A28" s="48" t="str">
        <f>'Planilha1 - Planilha Orçamentár'!A23</f>
        <v>2.2.3</v>
      </c>
      <c r="B28" s="54" t="str">
        <f>'Planilha1 - Planilha Orçamentár'!C23</f>
        <v>Camada de rolamento em concreto betuminoso usinado quente - CBUQ (3,0 CM)</v>
      </c>
      <c r="C28" s="48">
        <f>'Planilha1 - Planilha Orçamentár'!D23</f>
        <v>60.18</v>
      </c>
      <c r="D28" s="48" t="str">
        <f>'Planilha1 - Planilha Orçamentár'!E23</f>
        <v>m³</v>
      </c>
      <c r="E28" s="58" t="s">
        <v>118</v>
      </c>
    </row>
    <row r="29" spans="1:5" ht="17.100000000000001" customHeight="1" x14ac:dyDescent="0.2">
      <c r="A29" s="5"/>
      <c r="B29" s="48"/>
      <c r="C29" s="24"/>
      <c r="D29" s="48"/>
      <c r="E29" s="55"/>
    </row>
    <row r="30" spans="1:5" ht="17.100000000000001" customHeight="1" x14ac:dyDescent="0.2">
      <c r="A30" s="52" t="str">
        <f>'Planilha1 - Planilha Orçamentár'!A25</f>
        <v>2.3</v>
      </c>
      <c r="B30" s="52" t="str">
        <f>'Planilha1 - Planilha Orçamentár'!B25</f>
        <v xml:space="preserve"> RUA GABRIEL RIBEIRO DE PAIVA</v>
      </c>
      <c r="C30" s="52"/>
      <c r="D30" s="52"/>
      <c r="E30" s="59"/>
    </row>
    <row r="31" spans="1:5" ht="17.100000000000001" customHeight="1" x14ac:dyDescent="0.2">
      <c r="A31" s="48" t="str">
        <f>'Planilha1 - Planilha Orçamentár'!A26</f>
        <v>2.3.1</v>
      </c>
      <c r="B31" s="51" t="str">
        <f>'Planilha1 - Planilha Orçamentár'!C26</f>
        <v xml:space="preserve">Varrição de pavimento para recapeamento </v>
      </c>
      <c r="C31" s="48">
        <f>'Planilha1 - Planilha Orçamentár'!D26</f>
        <v>899.63</v>
      </c>
      <c r="D31" s="48" t="str">
        <f>'Planilha1 - Planilha Orçamentár'!E26</f>
        <v>m²</v>
      </c>
      <c r="E31" s="58" t="s">
        <v>119</v>
      </c>
    </row>
    <row r="32" spans="1:5" ht="17.100000000000001" customHeight="1" x14ac:dyDescent="0.2">
      <c r="A32" s="48" t="str">
        <f>'Planilha1 - Planilha Orçamentár'!A27</f>
        <v>2.3.2</v>
      </c>
      <c r="B32" s="51" t="str">
        <f>'Planilha1 - Planilha Orçamentár'!C27</f>
        <v xml:space="preserve">Imprimação betuminosa ligante </v>
      </c>
      <c r="C32" s="48">
        <f>'Planilha1 - Planilha Orçamentár'!D27</f>
        <v>899.63</v>
      </c>
      <c r="D32" s="48" t="str">
        <f>'Planilha1 - Planilha Orçamentár'!E27</f>
        <v>m²</v>
      </c>
      <c r="E32" s="58" t="s">
        <v>119</v>
      </c>
    </row>
    <row r="33" spans="1:5" ht="28.5" x14ac:dyDescent="0.2">
      <c r="A33" s="48" t="str">
        <f>'Planilha1 - Planilha Orçamentár'!A28</f>
        <v>2.3.3</v>
      </c>
      <c r="B33" s="54" t="str">
        <f>'Planilha1 - Planilha Orçamentár'!C28</f>
        <v>Camada de rolamento em concreto betuminoso usinado quente - CBUQ (3,0 CM)</v>
      </c>
      <c r="C33" s="48">
        <f>'Planilha1 - Planilha Orçamentár'!D28</f>
        <v>26.99</v>
      </c>
      <c r="D33" s="48" t="str">
        <f>'Planilha1 - Planilha Orçamentár'!E28</f>
        <v>m³</v>
      </c>
      <c r="E33" s="60" t="s">
        <v>120</v>
      </c>
    </row>
    <row r="34" spans="1:5" ht="17.100000000000001" customHeight="1" x14ac:dyDescent="0.2">
      <c r="A34" s="48"/>
      <c r="B34" s="48"/>
      <c r="C34" s="48"/>
      <c r="D34" s="48"/>
      <c r="E34" s="51"/>
    </row>
    <row r="35" spans="1:5" ht="17.100000000000001" customHeight="1" x14ac:dyDescent="0.2">
      <c r="A35" s="52" t="str">
        <f>'Planilha1 - Planilha Orçamentár'!A30</f>
        <v>2.4</v>
      </c>
      <c r="B35" s="52" t="str">
        <f>'Planilha1 - Planilha Orçamentár'!B30</f>
        <v xml:space="preserve"> RUA JOÃO PEDRO CORRÊA</v>
      </c>
      <c r="C35" s="52"/>
      <c r="D35" s="52"/>
      <c r="E35" s="59"/>
    </row>
    <row r="36" spans="1:5" ht="17.100000000000001" customHeight="1" x14ac:dyDescent="0.2">
      <c r="A36" s="48" t="str">
        <f>'Planilha1 - Planilha Orçamentár'!A31</f>
        <v>2.4.1</v>
      </c>
      <c r="B36" s="51" t="str">
        <f>'Planilha1 - Planilha Orçamentár'!C31</f>
        <v xml:space="preserve">Varrição de pavimento para recapeamento </v>
      </c>
      <c r="C36" s="48">
        <f>'Planilha1 - Planilha Orçamentár'!D31</f>
        <v>1317.95</v>
      </c>
      <c r="D36" s="48" t="str">
        <f>'Planilha1 - Planilha Orçamentár'!E31</f>
        <v>m²</v>
      </c>
      <c r="E36" s="58" t="s">
        <v>121</v>
      </c>
    </row>
    <row r="37" spans="1:5" ht="17.100000000000001" customHeight="1" x14ac:dyDescent="0.2">
      <c r="A37" s="48" t="str">
        <f>'Planilha1 - Planilha Orçamentár'!A32</f>
        <v>2.4.2</v>
      </c>
      <c r="B37" s="51" t="str">
        <f>'Planilha1 - Planilha Orçamentár'!C32</f>
        <v xml:space="preserve">Imprimação betuminosa ligante </v>
      </c>
      <c r="C37" s="48">
        <f>'Planilha1 - Planilha Orçamentár'!D32</f>
        <v>1317.95</v>
      </c>
      <c r="D37" s="48" t="str">
        <f>'Planilha1 - Planilha Orçamentár'!E32</f>
        <v>m²</v>
      </c>
      <c r="E37" s="58" t="s">
        <v>121</v>
      </c>
    </row>
    <row r="38" spans="1:5" ht="28.5" x14ac:dyDescent="0.2">
      <c r="A38" s="48" t="str">
        <f>'Planilha1 - Planilha Orçamentár'!A33</f>
        <v>2.4.3</v>
      </c>
      <c r="B38" s="54" t="str">
        <f>'Planilha1 - Planilha Orçamentár'!C33</f>
        <v>Camada de rolamento em concreto betuminoso usinado quente - CBUQ (3,0 CM)</v>
      </c>
      <c r="C38" s="48">
        <f>'Planilha1 - Planilha Orçamentár'!D33</f>
        <v>39.54</v>
      </c>
      <c r="D38" s="48" t="str">
        <f>'Planilha1 - Planilha Orçamentár'!E33</f>
        <v>m³</v>
      </c>
      <c r="E38" s="60" t="s">
        <v>122</v>
      </c>
    </row>
    <row r="39" spans="1:5" ht="17.100000000000001" customHeight="1" x14ac:dyDescent="0.2">
      <c r="A39" s="48"/>
      <c r="B39" s="48"/>
      <c r="C39" s="48"/>
      <c r="D39" s="48"/>
      <c r="E39" s="48"/>
    </row>
    <row r="40" spans="1:5" ht="17.100000000000001" customHeight="1" x14ac:dyDescent="0.25">
      <c r="A40" s="47">
        <f>'Planilha1 - Planilha Orçamentár'!A35</f>
        <v>3</v>
      </c>
      <c r="B40" s="47" t="str">
        <f>'Planilha1 - Planilha Orçamentár'!B35</f>
        <v>EXECUÇÃO DE CALÇADA E ACESSIBILIDADE</v>
      </c>
      <c r="C40" s="47" t="s">
        <v>9</v>
      </c>
      <c r="D40" s="47" t="s">
        <v>10</v>
      </c>
      <c r="E40" s="47" t="s">
        <v>113</v>
      </c>
    </row>
    <row r="41" spans="1:5" ht="28.5" x14ac:dyDescent="0.2">
      <c r="A41" s="61" t="str">
        <f>'Planilha1 - Planilha Orçamentár'!A36</f>
        <v>3.1</v>
      </c>
      <c r="B41" s="62" t="str">
        <f>'Planilha1 - Planilha Orçamentár'!C36</f>
        <v xml:space="preserve">Limpeza manual do terreno, inclusive troncos até 5 cm de diâmetro, com caminhão à disposição dentro da obra, até o raio de 1 km </v>
      </c>
      <c r="C41" s="63">
        <f>'Planilha1 - Planilha Orçamentár'!D36</f>
        <v>1296.6500000000001</v>
      </c>
      <c r="D41" s="61" t="str">
        <f>'Planilha1 - Planilha Orçamentár'!E36</f>
        <v>m²</v>
      </c>
      <c r="E41" s="64" t="s">
        <v>123</v>
      </c>
    </row>
    <row r="42" spans="1:5" ht="17.100000000000001" customHeight="1" x14ac:dyDescent="0.2">
      <c r="A42" s="61" t="str">
        <f>'Planilha1 - Planilha Orçamentár'!A37</f>
        <v>3.2</v>
      </c>
      <c r="B42" s="65" t="str">
        <f>'Planilha1 - Planilha Orçamentár'!C37</f>
        <v>Locação de Calçadas</v>
      </c>
      <c r="C42" s="66">
        <f>'Planilha1 - Planilha Orçamentár'!D37</f>
        <v>1296.6500000000001</v>
      </c>
      <c r="D42" s="48" t="str">
        <f>'Planilha1 - Planilha Orçamentár'!E37</f>
        <v>m²</v>
      </c>
      <c r="E42" s="64" t="s">
        <v>123</v>
      </c>
    </row>
    <row r="43" spans="1:5" ht="28.5" x14ac:dyDescent="0.2">
      <c r="A43" s="61" t="str">
        <f>'Planilha1 - Planilha Orçamentár'!A38</f>
        <v>3.3</v>
      </c>
      <c r="B43" s="62" t="str">
        <f>'Planilha1 - Planilha Orçamentár'!C38</f>
        <v xml:space="preserve">Regularização e compactação mecanizada de superfície, sem controle do proctor normal </v>
      </c>
      <c r="C43" s="66">
        <f>'Planilha1 - Planilha Orçamentár'!D38</f>
        <v>1296.6500000000001</v>
      </c>
      <c r="D43" s="48" t="str">
        <f>'Planilha1 - Planilha Orçamentár'!E38</f>
        <v>m²</v>
      </c>
      <c r="E43" s="64" t="s">
        <v>123</v>
      </c>
    </row>
    <row r="44" spans="1:5" ht="28.5" x14ac:dyDescent="0.2">
      <c r="A44" s="61" t="str">
        <f>'Planilha1 - Planilha Orçamentár'!A39</f>
        <v>3.4</v>
      </c>
      <c r="B44" s="65" t="str">
        <f>'Planilha1 - Planilha Orçamentár'!C39</f>
        <v>Lastro de pedra britada  (5,0cm)</v>
      </c>
      <c r="C44" s="63">
        <f>'Planilha1 - Planilha Orçamentár'!D39</f>
        <v>64.83</v>
      </c>
      <c r="D44" s="61" t="str">
        <f>'Planilha1 - Planilha Orçamentár'!E39</f>
        <v>m³</v>
      </c>
      <c r="E44" s="67" t="s">
        <v>124</v>
      </c>
    </row>
    <row r="45" spans="1:5" ht="28.5" x14ac:dyDescent="0.2">
      <c r="A45" s="61" t="str">
        <f>'Planilha1 - Planilha Orçamentár'!A40</f>
        <v>3.5</v>
      </c>
      <c r="B45" s="65" t="str">
        <f>'Planilha1 - Planilha Orçamentár'!C40</f>
        <v>Concreto usinado, fck = 25 MPa  (7,0 cm)</v>
      </c>
      <c r="C45" s="63">
        <f>'Planilha1 - Planilha Orçamentár'!D40</f>
        <v>90.77</v>
      </c>
      <c r="D45" s="61" t="str">
        <f>'Planilha1 - Planilha Orçamentár'!E40</f>
        <v>m³</v>
      </c>
      <c r="E45" s="67" t="s">
        <v>125</v>
      </c>
    </row>
    <row r="46" spans="1:5" ht="31.5" customHeight="1" x14ac:dyDescent="0.2">
      <c r="A46" s="61" t="str">
        <f>'Planilha1 - Planilha Orçamentár'!A41</f>
        <v>3.6</v>
      </c>
      <c r="B46" s="62" t="str">
        <f>'Planilha1 - Planilha Orçamentár'!C41</f>
        <v>Lançamento, espalhamento e adensamento de concreto ou massa em lastro e/ou
Enchimento</v>
      </c>
      <c r="C46" s="63">
        <f>'Planilha1 - Planilha Orçamentár'!D41</f>
        <v>90.77</v>
      </c>
      <c r="D46" s="61" t="str">
        <f>'Planilha1 - Planilha Orçamentár'!E41</f>
        <v>m³</v>
      </c>
      <c r="E46" s="67" t="s">
        <v>125</v>
      </c>
    </row>
    <row r="47" spans="1:5" ht="57" x14ac:dyDescent="0.2">
      <c r="A47" s="61" t="str">
        <f>'Planilha1 - Planilha Orçamentár'!A42</f>
        <v>3.7</v>
      </c>
      <c r="B47" s="64" t="str">
        <f>'Planilha1 - Planilha Orçamentár'!C42</f>
        <v xml:space="preserve">Demolição manual de concreto simples </v>
      </c>
      <c r="C47" s="63">
        <f>'Planilha1 - Planilha Orçamentár'!D42</f>
        <v>2.68</v>
      </c>
      <c r="D47" s="68" t="str">
        <f>'Planilha1 - Planilha Orçamentár'!E42</f>
        <v>m³</v>
      </c>
      <c r="E47" s="67" t="s">
        <v>126</v>
      </c>
    </row>
    <row r="48" spans="1:5" ht="28.5" x14ac:dyDescent="0.2">
      <c r="A48" s="61" t="str">
        <f>'Planilha1 - Planilha Orçamentár'!A43</f>
        <v>3.8</v>
      </c>
      <c r="B48" s="62" t="str">
        <f>'Planilha1 - Planilha Orçamentár'!C43</f>
        <v xml:space="preserve">Remoção de entulho separado de obra com caçamba metálica - terra, alvenaria, concreto, arg </v>
      </c>
      <c r="C48" s="63">
        <f>'Planilha1 - Planilha Orçamentár'!D43</f>
        <v>2.68</v>
      </c>
      <c r="D48" s="61" t="str">
        <f>'Planilha1 - Planilha Orçamentár'!E43</f>
        <v>m³</v>
      </c>
      <c r="E48" s="67" t="s">
        <v>127</v>
      </c>
    </row>
    <row r="49" spans="1:5" ht="28.35" customHeight="1" x14ac:dyDescent="0.2">
      <c r="A49" s="61" t="str">
        <f>'Planilha1 - Planilha Orçamentár'!A44</f>
        <v>3.9</v>
      </c>
      <c r="B49" s="65" t="str">
        <f>'Planilha1 - Planilha Orçamentár'!C44</f>
        <v>Guia pré-moldada reta tipo PMSP 100 - fck 25 MPa (a recuperar)</v>
      </c>
      <c r="C49" s="66">
        <f>'Planilha1 - Planilha Orçamentár'!D44</f>
        <v>16</v>
      </c>
      <c r="D49" s="48" t="str">
        <f>'Planilha1 - Planilha Orçamentár'!E44</f>
        <v>m</v>
      </c>
      <c r="E49" s="67" t="s">
        <v>128</v>
      </c>
    </row>
    <row r="50" spans="1:5" ht="70.150000000000006" customHeight="1" x14ac:dyDescent="0.2">
      <c r="A50" s="61" t="str">
        <f>'Planilha1 - Planilha Orçamentár'!A45</f>
        <v>3.10</v>
      </c>
      <c r="B50" s="62" t="str">
        <f>'Planilha1 - Planilha Orçamentár'!C45</f>
        <v xml:space="preserve">Piso em ladrilho hidráulico tipo rampa várias cores 30 x 30 cm, antiderrapante, assentado </v>
      </c>
      <c r="C50" s="63">
        <v>10.8</v>
      </c>
      <c r="D50" s="61" t="str">
        <f>'Planilha1 - Planilha Orçamentár'!E45</f>
        <v>m²</v>
      </c>
      <c r="E50" s="67" t="s">
        <v>129</v>
      </c>
    </row>
    <row r="51" spans="1:5" ht="28.5" x14ac:dyDescent="0.2">
      <c r="A51" s="61" t="str">
        <f>'Planilha1 - Planilha Orçamentár'!A46</f>
        <v>3.11</v>
      </c>
      <c r="B51" s="62" t="str">
        <f>'Planilha1 - Planilha Orçamentár'!C46</f>
        <v xml:space="preserve">Rejuntamento de piso em ladrilho hidráulico (30 x 30 x 2,5 cm), com cimento branco, juntas </v>
      </c>
      <c r="C51" s="63">
        <v>10.8</v>
      </c>
      <c r="D51" s="61" t="str">
        <f>'Planilha1 - Planilha Orçamentár'!E46</f>
        <v>m²</v>
      </c>
      <c r="E51" s="64" t="s">
        <v>130</v>
      </c>
    </row>
    <row r="52" spans="1:5" ht="14.25" x14ac:dyDescent="0.2">
      <c r="A52" s="86" t="s">
        <v>131</v>
      </c>
      <c r="B52" s="86"/>
      <c r="C52" s="86"/>
      <c r="D52" s="86"/>
      <c r="E52" s="86"/>
    </row>
    <row r="53" spans="1:5" ht="14.25" x14ac:dyDescent="0.2">
      <c r="A53" s="86" t="s">
        <v>132</v>
      </c>
      <c r="B53" s="86"/>
      <c r="C53" s="86"/>
      <c r="D53" s="86"/>
      <c r="E53" s="86"/>
    </row>
    <row r="54" spans="1:5" ht="14.25" x14ac:dyDescent="0.2">
      <c r="A54" s="69"/>
    </row>
    <row r="55" spans="1:5" ht="15" x14ac:dyDescent="0.2">
      <c r="A55" s="87" t="s">
        <v>107</v>
      </c>
      <c r="B55" s="87"/>
      <c r="C55" s="87"/>
      <c r="D55" s="87"/>
      <c r="E55" s="87"/>
    </row>
  </sheetData>
  <mergeCells count="9">
    <mergeCell ref="B15:E15"/>
    <mergeCell ref="A52:E52"/>
    <mergeCell ref="A53:E53"/>
    <mergeCell ref="A55:E55"/>
    <mergeCell ref="A8:E8"/>
    <mergeCell ref="A9:E9"/>
    <mergeCell ref="A10:E10"/>
    <mergeCell ref="A11:E11"/>
    <mergeCell ref="A12:E12"/>
  </mergeCells>
  <pageMargins left="0.78749999999999998" right="0.57291666666666696" top="0.64583333333333304" bottom="1.05277777777778" header="0.38055555555555598" footer="0.78749999999999998"/>
  <pageSetup paperSize="9" scale="88" firstPageNumber="0" orientation="landscape" horizontalDpi="300" verticalDpi="300" r:id="rId1"/>
  <headerFooter>
    <oddHeader>&amp;C&amp;"Times New Roman,Normal"&amp;12&amp;A</oddHeader>
    <oddFooter>&amp;C&amp;"Times New Roman,Normal"&amp;12Página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1702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Planilha1 - Planilha Orçamentár</vt:lpstr>
      <vt:lpstr>Planilha 3 - RELAÇÃO DE VIAS OU</vt:lpstr>
      <vt:lpstr>Planilha 4 - MEMÓRIA DE CÁLCULO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TALITA</dc:creator>
  <cp:lastModifiedBy>LIC12508</cp:lastModifiedBy>
  <cp:revision>74</cp:revision>
  <cp:lastPrinted>2022-04-13T12:04:42Z</cp:lastPrinted>
  <dcterms:created xsi:type="dcterms:W3CDTF">2021-11-16T10:29:30Z</dcterms:created>
  <dcterms:modified xsi:type="dcterms:W3CDTF">2023-02-23T11:33:08Z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